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21" activeTab="0"/>
  </bookViews>
  <sheets>
    <sheet name="ნაერთი" sheetId="1" r:id="rId1"/>
    <sheet name="სამშენებლი N1" sheetId="2" r:id="rId2"/>
    <sheet name="გათბობა N2" sheetId="3" r:id="rId3"/>
    <sheet name="წყალ. კანალი. N3" sheetId="4" r:id="rId4"/>
    <sheet name="გარე ელ. ქსელი" sheetId="5" r:id="rId5"/>
    <sheet name="ძალოვანი ელ.ქსელი" sheetId="6" r:id="rId6"/>
    <sheet name="გარე განათება" sheetId="7" r:id="rId7"/>
  </sheets>
  <definedNames>
    <definedName name="_xlnm.Print_Area" localSheetId="0">'ნაერთი'!$A$1:$F$16</definedName>
  </definedNames>
  <calcPr fullCalcOnLoad="1"/>
</workbook>
</file>

<file path=xl/sharedStrings.xml><?xml version="1.0" encoding="utf-8"?>
<sst xmlns="http://schemas.openxmlformats.org/spreadsheetml/2006/main" count="658" uniqueCount="260">
  <si>
    <t>სრული სახარჯთაღრიცხვო ღირებულება:</t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</si>
  <si>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</si>
  <si>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</si>
  <si>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</si>
  <si>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ათ.ლარი</t>
  </si>
  <si>
    <t>ხარჯთაღრიცხვა № 4</t>
  </si>
  <si>
    <t xml:space="preserve"> კრებსითი სახარჯთაღრიცხვო გაანგარიშება</t>
  </si>
  <si>
    <t>შესასრულებელი samuSaoebis ღირებულების jami:</t>
  </si>
  <si>
    <t>ხარჯთაღრიცხვა № 3</t>
  </si>
  <si>
    <t>ხარჯთაღრიცხვა № 2</t>
  </si>
  <si>
    <t>ხარჯთაღრიცხვა № 1</t>
  </si>
  <si>
    <t>mirzaanis eTnografiuli muzeumis mowyobis samuSaoebiს</t>
  </si>
  <si>
    <t>eTnografiuli ubnis mSeneblobis da marnis nawilobrivi reabilitacia</t>
  </si>
  <si>
    <t>gaTbobis mowyoba</t>
  </si>
  <si>
    <t>wyalmomarageba da kanalizacia</t>
  </si>
  <si>
    <t>სამშენებლო სამონტაჟო სამუშაოებზე</t>
  </si>
  <si>
    <t>დანადგარები და მოწყობილობები</t>
  </si>
  <si>
    <t xml:space="preserve">ძალოვანი ელ.მოწყობილობა, ელ.განათება, გარე ქსელები და გარე განათება </t>
  </si>
  <si>
    <t>siRnaRis municipalitetis mirzaanis eTnografiuli ubnis mowyobis</t>
  </si>
  <si>
    <t>ხარჯთაღრიცხვა #1</t>
  </si>
  <si>
    <t>#</t>
  </si>
  <si>
    <t>samuSaos CamonaTvali</t>
  </si>
  <si>
    <t>განზომილება</t>
  </si>
  <si>
    <t>რაოდენობა</t>
  </si>
  <si>
    <t>erTეულის fasi</t>
  </si>
  <si>
    <r>
      <t xml:space="preserve">jami </t>
    </r>
    <r>
      <rPr>
        <b/>
        <sz val="12"/>
        <rFont val="AcadNusx"/>
        <family val="0"/>
      </rPr>
      <t>ლარი</t>
    </r>
  </si>
  <si>
    <t>eTnografiuli ubani</t>
  </si>
  <si>
    <t xml:space="preserve"> gruntis damuSaveba arxSi lenturi saZirkvlebis qveS 33.6+43.8*0.7*1</t>
  </si>
  <si>
    <t>m3</t>
  </si>
  <si>
    <t xml:space="preserve">10sm sisqis sveladtkepnili balastis momzadebis mowyoba  </t>
  </si>
  <si>
    <t>monoliTuri rk/betonis saZirkvlebis mowyoba</t>
  </si>
  <si>
    <t>gruntis ukuCayra da datkepna</t>
  </si>
  <si>
    <t xml:space="preserve">10sm sisqis sveladtkepnili balastis momzadebis mowyoba iatakebis da terasebis qveS  </t>
  </si>
  <si>
    <t>kedlebi da frontonebi riyis qvisa da aguris Sereuli wyobiT, kiris duRabze, nakerebis dekoratiulad molesviT</t>
  </si>
  <si>
    <t>monoliTuri rk/betonis sartyelis mowyoba</t>
  </si>
  <si>
    <t>sxvenis da burulqveSa xis konstruqciebis damzadeba da moficvra</t>
  </si>
  <si>
    <t xml:space="preserve">Weris mowyoba naribandamoRebuli, wiboebze faskamoxsnili, cal mxares garanduli lamfis ficriT </t>
  </si>
  <si>
    <t>m2</t>
  </si>
  <si>
    <t>sxvenebis Tboizolacia</t>
  </si>
  <si>
    <t>ხის ელემენტების ანტისეპტიკა და ცეცხლდაცვა</t>
  </si>
  <si>
    <t>მ3</t>
  </si>
  <si>
    <t>burulqveSa hidroizolaciis mowyoba</t>
  </si>
  <si>
    <t>სახურავის mowyoba meoradi ,,marselis" tipis brtyeli kramitiT, პირველი და ყოველი მესამე რიგის საყრდენში ჩამაგრებით</t>
  </si>
  <si>
    <t>betonis kibeebis mowyoba interierebSi da terasaze</t>
  </si>
  <si>
    <t>ბეტონის მომზადების მოწყობა interieris da terasis იატაკის ქვეშ</t>
  </si>
  <si>
    <t>interierSi მეორადი ქართული აგურის იატაკის მოწყობა კირის დუღაბზე</t>
  </si>
  <si>
    <t xml:space="preserve">მ2 </t>
  </si>
  <si>
    <t>kibeebis mosaxva sufTadTlili bazaltis qvis filebiT</t>
  </si>
  <si>
    <t xml:space="preserve">terasis iatakis mowyoba sufTad Tlili bazaltis nateqi qviT cementis duRabze, nakerebis molesviT </t>
  </si>
  <si>
    <t>22m sigrZis kibeebis da terasis liTonis moajirebis damzadeba dagruntva, SeRebva da montaJi</t>
  </si>
  <si>
    <t>TaRovani daboloebis mqone, 4 cali,  Seminuli, Sesasvleli karis blokis damzadeba, lariqsis jiSis xis masaliT, antiseptika, cecxldacva, Seminva, furnituris morgeba, dagruntva 2-jer SeRebva da montaJi</t>
  </si>
  <si>
    <t>8 cali fanjris blokis damzadeba, lariqsis jiSis xis masaliT, antiseptika, cecxldacva, furnituris morgeba, Seminva, dagruntva, 2-jer SeRebva da montaJi</t>
  </si>
  <si>
    <t>8 cali 5sm sisqis lariqsis jiSis xis masalis fanjris rafebis damzadeba, dagruntva 2-jer SeRebva da montaJi</t>
  </si>
  <si>
    <t>grZm</t>
  </si>
  <si>
    <t>marnis reabilitacia</t>
  </si>
  <si>
    <t>rk/betonis saZirkvlebis mowyobis mizniT. gruntis damuSaveba arxSi mzidi kedlebis orive mxares (10+9+7+8)*2</t>
  </si>
  <si>
    <t>gruntis gamoReba mzidi kedlebis qveS 1m sigrZis seqciebad e.w ,,Wadrakuli" meTodiT 34*0.6*0.6</t>
  </si>
  <si>
    <t>monoliTuri rk/betonis lenturi saZirkvlebis mowyoba mzidi kedlebis qveS 1m sigrZis seqciebad e.w ,,Wadrakuli" meTodiT 34*1*0.4</t>
  </si>
  <si>
    <t xml:space="preserve">zedmeti gruntis gazidva nayarSi sabaRe urikebiT </t>
  </si>
  <si>
    <t>t</t>
  </si>
  <si>
    <t>mzidi kedlebis daburRva da daankereba</t>
  </si>
  <si>
    <t>marnis fasadis kedlebis mopirkeTeba riyis qvisa da aguris armirebuli, Sereuli wyobiT, kiris duRabze, nakerebis dekoratiulad molesviT</t>
  </si>
  <si>
    <t>marnis minaSeni fardulis wertilovani saZirkvlisTvis gruntis damuSaveba xeliT 14*0.7*0.8</t>
  </si>
  <si>
    <t xml:space="preserve">10sm sisqis sveladtkepnili balastis momzadebis mowyoba 14*0.8*0.1 </t>
  </si>
  <si>
    <t>monoliTuri rk/betonis wertilovani saZirkvlebis mowyoba</t>
  </si>
  <si>
    <t>14*14 sm xis svetebis da rigelis damzadeba dagruntva da montaJi 14+2.2*7</t>
  </si>
  <si>
    <t>grZ.m</t>
  </si>
  <si>
    <t>minaSeni fardulis burulqveSa xis konstruqciebis damzadeba da montaJi</t>
  </si>
  <si>
    <t>minaSeni fardulis სახურავის mowyoba meoradi SerCeuli kramitiT, პირველი და ყოველი მესამე რიგის საყრდენში ჩამაგრებით</t>
  </si>
  <si>
    <t>marnis 3 qanobiani saxuravis nivnivebis dagrZeleba jorakebiT</t>
  </si>
  <si>
    <t>cali</t>
  </si>
  <si>
    <t>jorakebis molartyva 11*2+10</t>
  </si>
  <si>
    <t xml:space="preserve">marnis kedlebis standartuli aguris danaSenis gadawyoba 60% axali masalis damatebiT 38*0,6*0,25 </t>
  </si>
  <si>
    <t>marnis სახურავის 3 qanobiani burulis gadawyoba meoradi SerCeuli kramitiT, 20% axali masalis damatebiT.</t>
  </si>
  <si>
    <t>marnis frontonis Sevseba xis masaliT, antiseptika, cecxldacva, dagruntva 2-jer SeRebva da montaJi 7*3*0.5+12</t>
  </si>
  <si>
    <t>karis blokis damzadeba xis masaliT, antiseptika, cecxldacva, furnituris morgeba, dagruntva 2-jer SeRebva da montaJi</t>
  </si>
  <si>
    <t>2 cali fanjris blokis damzadeba, xis masaliT, antiseptika, cecxldacva, furnituris morgeba, dagruntva 2-jer SeRebva da montaJi</t>
  </si>
  <si>
    <t>gruntis moWra xeliT marnis interierSi da minaSen fardulSi</t>
  </si>
  <si>
    <t xml:space="preserve">10 sm sisqis sveladtkepnili balastis momzadebis mowyoba  </t>
  </si>
  <si>
    <t>ბეტონის მომზადების მოწყობა იატაკის ქვეშ</t>
  </si>
  <si>
    <t>marnis interierSi მეორადი ქართული აგურის იატაკის მოწყობა კირის დუღაბზე</t>
  </si>
  <si>
    <t>minaSen fardulSi iatakis mowyoba sufTad Tlili bazaltis nateqi qviT kiris duRabze, nakerebis molesviT 12.3*2.1</t>
  </si>
  <si>
    <t>pirdapiri xarjebis jami:</t>
  </si>
  <si>
    <t xml:space="preserve">ზედნადები ხარჯები </t>
  </si>
  <si>
    <t>ჯამი</t>
  </si>
  <si>
    <t xml:space="preserve">გეგმიური დაგროვება </t>
  </si>
  <si>
    <t xml:space="preserve">გაუთვალისწინებელი ხარჯები </t>
  </si>
  <si>
    <t>siRnaRis municipalitetis mirzaanis eTnografiuli ubni</t>
  </si>
  <si>
    <r>
      <rPr>
        <sz val="14"/>
        <rFont val="AcadNusx"/>
        <family val="0"/>
      </rPr>
      <t>gaTbobis mowyobis</t>
    </r>
    <r>
      <rPr>
        <b/>
        <sz val="14"/>
        <rFont val="AcadNusx"/>
        <family val="0"/>
      </rPr>
      <t xml:space="preserve"> ხარჯთაღრიცხვა #2</t>
    </r>
  </si>
  <si>
    <t>masala</t>
  </si>
  <si>
    <t>xelfasi</t>
  </si>
  <si>
    <t>მანქანა meqanizmebi</t>
  </si>
  <si>
    <t>erTეულის  fasi</t>
  </si>
  <si>
    <t>jami</t>
  </si>
  <si>
    <t>25.8 kvt simZlavris denis wyalgamaTbobeli qvabis montaJi da instalacia</t>
  </si>
  <si>
    <t>4.6 kvt simZlavris fankoilis montaJi da instalacia</t>
  </si>
  <si>
    <t>10/180m sacirkulacio tumbos montaJi</t>
  </si>
  <si>
    <t>d=25mm gaTbobis, polipropilenis, folgiani milis montaJi</t>
  </si>
  <si>
    <t>d=32mm gaTbobis, polipropilenis, folgiani milis montaJi</t>
  </si>
  <si>
    <t>d=32mm Camketi ventilis montaJi</t>
  </si>
  <si>
    <t>d=25mm ormagi regulirebis onkanis montaJi</t>
  </si>
  <si>
    <t>milebis Tboizolacia</t>
  </si>
  <si>
    <t>d=130mm sakvamuri milis mowyoba</t>
  </si>
  <si>
    <t>pirdapiri xarjebis jami</t>
  </si>
  <si>
    <t xml:space="preserve">maT Soris: mowyobilobebis da danadgarebis samontaJo samuSaoebi </t>
  </si>
  <si>
    <t>zednadebi xarjebi სამონტაჟო სამუშაოებზე</t>
  </si>
  <si>
    <t>ზედნადები ხარჯები სამშენებლო სამუშაოებზე</t>
  </si>
  <si>
    <r>
      <t xml:space="preserve">gegmiuri dagroveba (danadgarebis da მოწყობილობების გარეშე) </t>
    </r>
    <r>
      <rPr>
        <b/>
        <sz val="12"/>
        <color indexed="10"/>
        <rFont val="AcadNusx"/>
        <family val="0"/>
      </rPr>
      <t>7150</t>
    </r>
  </si>
  <si>
    <t>gauTvaliswinebeli xarjebi</t>
  </si>
  <si>
    <t>siRnaRis municipalitetis mirzaanis eTnografiuli ubnis mowyobis wyalmomaragebis da kanalizaciis</t>
  </si>
  <si>
    <t>ხარჯთაღრიცხვა #3</t>
  </si>
  <si>
    <t>Sida civi wyalმომარაგება</t>
  </si>
  <si>
    <t>d=20-mm პოლიპროპილენის მილების მონტაჟი</t>
  </si>
  <si>
    <t>გრძ.მ</t>
  </si>
  <si>
    <t xml:space="preserve">20mm diametris ventilebi </t>
  </si>
  <si>
    <t>ცალი</t>
  </si>
  <si>
    <t>wyalsadenis milebis fitingebi</t>
  </si>
  <si>
    <t>milis samagri</t>
  </si>
  <si>
    <t>milებis Tboizolacia</t>
  </si>
  <si>
    <t xml:space="preserve"> kanalizaciis qselis mowyoba</t>
  </si>
  <si>
    <t>III kategoriis gruntis damuSaveba arxSi xeliT 54*0.7*0.5</t>
  </si>
  <si>
    <t xml:space="preserve">დ=100 მმ პლასტმასის სქელკედლიანი მილის მონტაჟი </t>
  </si>
  <si>
    <t>g.მ</t>
  </si>
  <si>
    <t>დ=100 მმ kanalizaciis milebis fitingebi</t>
  </si>
  <si>
    <t xml:space="preserve">დ=50 მმ პლასტმასის სქელკედლიანი მილის მონტაჟი </t>
  </si>
  <si>
    <t>დ=50 მმ kanalizaciis milebis fitingebi</t>
  </si>
  <si>
    <t xml:space="preserve">დ=50 მმ milis samagri     </t>
  </si>
  <si>
    <t>xelsabani - Camketi ventiliT sifoniT da onkaniT</t>
  </si>
  <si>
    <t>komp</t>
  </si>
  <si>
    <t>eTnografiuli ubani mirzaanSi</t>
  </si>
  <si>
    <t>xarjTaRricxva #2</t>
  </si>
  <si>
    <t xml:space="preserve"> gare elqseli </t>
  </si>
  <si>
    <t>safuZveli: naxazebi</t>
  </si>
  <si>
    <t>saxarjTaRricxvo Rirebuleba</t>
  </si>
  <si>
    <t>lari</t>
  </si>
  <si>
    <t xml:space="preserve">Sedgenilia 2021w I kv. doneze                                 </t>
  </si>
  <si>
    <t xml:space="preserve"> maT Soris xelfasi</t>
  </si>
  <si>
    <t>NN</t>
  </si>
  <si>
    <r>
      <t xml:space="preserve">gafas.     </t>
    </r>
    <r>
      <rPr>
        <sz val="10"/>
        <rFont val="Arial"/>
        <family val="2"/>
      </rPr>
      <t>N</t>
    </r>
  </si>
  <si>
    <t>samuSao</t>
  </si>
  <si>
    <t>ganz.</t>
  </si>
  <si>
    <t>raodenoba</t>
  </si>
  <si>
    <t>manqana-meqanizmebi da transporti</t>
  </si>
  <si>
    <t>normativiT erTeulze</t>
  </si>
  <si>
    <t>sul</t>
  </si>
  <si>
    <t>erT. fasi</t>
  </si>
  <si>
    <t>1</t>
  </si>
  <si>
    <t>7</t>
  </si>
  <si>
    <t>1. samSeneblo samuSaoebi</t>
  </si>
  <si>
    <t>1-80-3</t>
  </si>
  <si>
    <t>Txrilis gaTxra xeliT</t>
  </si>
  <si>
    <t xml:space="preserve">Sromis danaxarjebi  </t>
  </si>
  <si>
    <t>kac.-sT</t>
  </si>
  <si>
    <t>1-81-3</t>
  </si>
  <si>
    <t>III kategoriis gruntis ukuCayra xeliT, CatkepniT</t>
  </si>
  <si>
    <t xml:space="preserve">Sromis danaxarjebi </t>
  </si>
  <si>
    <t>III kategoriis gruntis datvirTva xeliT a/m</t>
  </si>
  <si>
    <t>tona</t>
  </si>
  <si>
    <t>gruntis transportireba 5km-mde</t>
  </si>
  <si>
    <t>34-103-1</t>
  </si>
  <si>
    <t>plastmasis gofrirebuli milis Cawyoba TxrilSi d=100m</t>
  </si>
  <si>
    <t>Sromis danaxarjebi</t>
  </si>
  <si>
    <t>masala:</t>
  </si>
  <si>
    <t>plastmasis damcavi  mili d=100mm</t>
  </si>
  <si>
    <t>sxva masala</t>
  </si>
  <si>
    <t xml:space="preserve">jami </t>
  </si>
  <si>
    <t xml:space="preserve">zednadebi xarjebi </t>
  </si>
  <si>
    <t xml:space="preserve">mogeba </t>
  </si>
  <si>
    <t>masalis transporti</t>
  </si>
  <si>
    <t>jami 1</t>
  </si>
  <si>
    <t>2. samontaJo samuSaoebi</t>
  </si>
  <si>
    <t>8-142-1</t>
  </si>
  <si>
    <t xml:space="preserve">qviSis sawolis momzadeba </t>
  </si>
  <si>
    <t xml:space="preserve">sxva manqana </t>
  </si>
  <si>
    <t>qviSa</t>
  </si>
  <si>
    <t>8-149-1</t>
  </si>
  <si>
    <r>
      <t xml:space="preserve">aluminis ormagizolaciani kabelis kveTiT </t>
    </r>
    <r>
      <rPr>
        <b/>
        <sz val="10"/>
        <rFont val="Arial"/>
        <family val="2"/>
      </rPr>
      <t>3x70</t>
    </r>
    <r>
      <rPr>
        <b/>
        <sz val="10"/>
        <rFont val="AcadNusx"/>
        <family val="0"/>
      </rPr>
      <t xml:space="preserve">+1X50 kv.mm. gatareba damcav milSi </t>
    </r>
  </si>
  <si>
    <t>kac/sT</t>
  </si>
  <si>
    <r>
      <t>aluminis ormagizolaciani kabeli kveTiT 3X70+1X50</t>
    </r>
    <r>
      <rPr>
        <sz val="10"/>
        <rFont val="AcadNusx"/>
        <family val="0"/>
      </rPr>
      <t>kv.mm.</t>
    </r>
  </si>
  <si>
    <t xml:space="preserve">წითელი გამაფრთხილebeli lenta </t>
  </si>
  <si>
    <t>m</t>
  </si>
  <si>
    <t>zednadebi xarjebi xelfasidan</t>
  </si>
  <si>
    <t xml:space="preserve">mogeba  </t>
  </si>
  <si>
    <t>jami 2</t>
  </si>
  <si>
    <t xml:space="preserve">jami 1+2 </t>
  </si>
  <si>
    <t>samSeneblo samuSaoebi</t>
  </si>
  <si>
    <t>samontaJo samuSaoebi</t>
  </si>
  <si>
    <t>xarjTaRricxva #3</t>
  </si>
  <si>
    <t xml:space="preserve"> gare ganaTeba</t>
  </si>
  <si>
    <t>33-251-6</t>
  </si>
  <si>
    <t>liTonis sayrdeni boZis montaJi (miwis samuSaoebis gaTvaliswinebiT)</t>
  </si>
  <si>
    <t>c</t>
  </si>
  <si>
    <t xml:space="preserve">avtoamwe saburRi mowyobilobiT </t>
  </si>
  <si>
    <t>manq/sT</t>
  </si>
  <si>
    <t xml:space="preserve">amwe saavtomobilo 16t </t>
  </si>
  <si>
    <t xml:space="preserve">liTonis sayrdeni 3m simaRlis </t>
  </si>
  <si>
    <t>plastmasis gofrirebuli milis Cawyoba TxrilSi d=25mm</t>
  </si>
  <si>
    <t>plastmasis damcavi  mili d=25mm</t>
  </si>
  <si>
    <t xml:space="preserve">8-370-1    </t>
  </si>
  <si>
    <t>გარე განათების სანათი ლედ ნათურით 30ვტ სიმძლავრით</t>
  </si>
  <si>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sanaTi, simZlavriT </t>
    </r>
    <r>
      <rPr>
        <sz val="10"/>
        <rFont val="Arial"/>
        <family val="2"/>
      </rPr>
      <t>30W</t>
    </r>
  </si>
  <si>
    <t>spilenZis ormagizolaciani kabelis  gatareba damcav milSi da sayrdenSi</t>
  </si>
  <si>
    <r>
      <t xml:space="preserve">spilenZis ormagizolaciani kabeli kveTiT 3X1.5 </t>
    </r>
    <r>
      <rPr>
        <sz val="10"/>
        <rFont val="AcadNusx"/>
        <family val="0"/>
      </rPr>
      <t>kv.mm.</t>
    </r>
  </si>
  <si>
    <r>
      <t xml:space="preserve">spilenZis ormagizolaciani kabeli kveTiT 3X2.5 </t>
    </r>
    <r>
      <rPr>
        <sz val="10"/>
        <rFont val="AcadNusx"/>
        <family val="0"/>
      </rPr>
      <t>kv.mm.</t>
    </r>
  </si>
  <si>
    <r>
      <t xml:space="preserve">spilenZis ormagizolaciani kabeli kveTiT 5X4 </t>
    </r>
    <r>
      <rPr>
        <sz val="10"/>
        <rFont val="AcadNusx"/>
        <family val="0"/>
      </rPr>
      <t>kv.mm.</t>
    </r>
  </si>
  <si>
    <t>8-471-1</t>
  </si>
  <si>
    <t xml:space="preserve">galvanizirebuli kuTxovana 50X50X5mm </t>
  </si>
  <si>
    <t>kuTxovana 50X50X5mm</t>
  </si>
  <si>
    <t>8-472-2</t>
  </si>
  <si>
    <t xml:space="preserve">galvanizirebuli damiwebis foladis salte 40X4mm  </t>
  </si>
  <si>
    <t>galvanizirebuli foladis zolovana 40X4mm</t>
  </si>
  <si>
    <t>xarjTaRricxva #1</t>
  </si>
  <si>
    <t>Zalovani el.mowyobiloba da el.ganaTeba</t>
  </si>
  <si>
    <t xml:space="preserve">Sedgenilia 20210w I kv. doneze                                 </t>
  </si>
  <si>
    <t>2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</si>
  <si>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</si>
  <si>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</si>
  <si>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</si>
  <si>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</si>
  <si>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</si>
  <si>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</si>
  <si>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</si>
  <si>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</si>
  <si>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</si>
  <si>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8-612-12</t>
  </si>
  <si>
    <t>Senobis Semyvan gamanawilebeli mowyobiloba.
Semyvanze 3 faza avtomaturi gamomrTveliT: 25 a-ze. jgufebSi 1f.
avtomatiT 10a4c. 16a-6c</t>
  </si>
  <si>
    <t>kompl</t>
  </si>
  <si>
    <t>sxva manqana</t>
  </si>
  <si>
    <t>Semyvan gamanawilebeli mowyobiloba</t>
  </si>
  <si>
    <t>8-599-1</t>
  </si>
  <si>
    <t>varvaranaTuriani Weris sanaTi 60 vt, temSeuRwevadi</t>
  </si>
  <si>
    <t>varvaranaTuriani sanaTi 60vt</t>
  </si>
  <si>
    <t>varvaranaTuriani Weris sanaTi 200 vt (Zveli faraniseburi)</t>
  </si>
  <si>
    <t>varvaranaTuriani sanaTi 200vt</t>
  </si>
  <si>
    <t>8-603-1</t>
  </si>
  <si>
    <t>varvaranaTuriani sanaTi "plafoni"</t>
  </si>
  <si>
    <t>8-604-4</t>
  </si>
  <si>
    <t xml:space="preserve">saevakuacio sanaTi warweriT @~gasasvleli~ </t>
  </si>
  <si>
    <t>sinaTi warweriT "gasasvleli'"</t>
  </si>
  <si>
    <t>sakomutacio kolofi</t>
  </si>
  <si>
    <t>8-591-8</t>
  </si>
  <si>
    <t>saStefselo rozeti orpolusiani mesame damamiwebeli kontaqtiT</t>
  </si>
  <si>
    <t xml:space="preserve">saStefselo rozeti </t>
  </si>
  <si>
    <t>8-591-3</t>
  </si>
  <si>
    <t>erTpolusiani CamrTveli</t>
  </si>
  <si>
    <t>orpolusiani CamrTveli</t>
  </si>
  <si>
    <t xml:space="preserve"> </t>
  </si>
  <si>
    <t>8-402-2</t>
  </si>
  <si>
    <t xml:space="preserve">spilenZis kabelis montaJi nalesis qveS  </t>
  </si>
  <si>
    <t>spilenZis ZarRviani ormagizoliaciani kabelis gatareba milebSi</t>
  </si>
  <si>
    <r>
      <t xml:space="preserve">spilenZis sadeni kveTiT </t>
    </r>
    <r>
      <rPr>
        <b/>
        <sz val="10"/>
        <rFont val="Arial"/>
        <family val="2"/>
      </rPr>
      <t xml:space="preserve">2x2.5 </t>
    </r>
    <r>
      <rPr>
        <b/>
        <sz val="10"/>
        <rFont val="AcadNusx"/>
        <family val="0"/>
      </rPr>
      <t>kv.mm.</t>
    </r>
  </si>
  <si>
    <r>
      <t xml:space="preserve">spilenZis sadeni kveTiT </t>
    </r>
    <r>
      <rPr>
        <b/>
        <sz val="10"/>
        <rFont val="Arial"/>
        <family val="2"/>
      </rPr>
      <t xml:space="preserve">2x4 </t>
    </r>
    <r>
      <rPr>
        <b/>
        <sz val="10"/>
        <rFont val="AcadNusx"/>
        <family val="0"/>
      </rPr>
      <t>kv.mm.</t>
    </r>
  </si>
  <si>
    <t>faifuris izolatori (gare gayvanilobis)</t>
  </si>
  <si>
    <t>8-417-1</t>
  </si>
  <si>
    <r>
      <rPr>
        <b/>
        <sz val="10"/>
        <rFont val="Arial"/>
        <family val="2"/>
      </rPr>
      <t>PVC</t>
    </r>
    <r>
      <rPr>
        <b/>
        <sz val="10"/>
        <rFont val="AcadNusx"/>
        <family val="0"/>
      </rPr>
      <t xml:space="preserve"> milis montaJi d=50mm</t>
    </r>
  </si>
  <si>
    <r>
      <rPr>
        <sz val="10"/>
        <rFont val="Arial"/>
        <family val="2"/>
      </rPr>
      <t>PVC</t>
    </r>
    <r>
      <rPr>
        <sz val="10"/>
        <rFont val="AcadNusx"/>
        <family val="0"/>
      </rPr>
      <t xml:space="preserve"> mili d=50mm</t>
    </r>
  </si>
  <si>
    <t>maT Soris: mowyobiloba</t>
  </si>
  <si>
    <t>mogeba</t>
  </si>
  <si>
    <r>
      <t xml:space="preserve">ჯამი </t>
    </r>
    <r>
      <rPr>
        <b/>
        <sz val="10"/>
        <rFont val="Arial"/>
        <family val="2"/>
      </rPr>
      <t>ლარი</t>
    </r>
  </si>
  <si>
    <t xml:space="preserve"> ლარი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</si>
</sst>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#,##0.0"/>
    <numFmt numFmtId="168" formatCode="_(* #,##0.0_);_(* \(#,##0.0\);_(* &quot;-&quot;??_);_(@_)"/>
    <numFmt numFmtId="169" formatCode="0.0000"/>
    <numFmt numFmtId="170" formatCode="0.00000"/>
    <numFmt numFmtId="171" formatCode="[$-409]dddd\,\ mmmm\ dd\,\ yyyy"/>
    <numFmt numFmtId="172" formatCode="[$-409]h:mm:ss\ AM/PM"/>
    <numFmt numFmtId="173" formatCode="_(* #,##0.0_);_(* \(#,##0.0\);_(* &quot;-&quot;?_);_(@_)"/>
    <numFmt numFmtId="174" formatCode="#,##0.000"/>
    <numFmt numFmtId="175" formatCode="_-* #,##0.00_р_._-;\-* #,##0.00_р_._-;_-* &quot;-&quot;??_р_._-;_-@_-"/>
    <numFmt numFmtId="176" formatCode="_-* #,##0.00_-;\-* #,##0.00_-;_-* &quot;-&quot;??_-;_-@_-"/>
    <numFmt numFmtId="177" formatCode="#,##0.00_ ;\-#,##0.00\ "/>
    <numFmt numFmtId="178" formatCode="_-* #,##0_р_._-;\-* #,##0_р_._-;_-* &quot;-&quot;??_р_._-;_-@_-"/>
    <numFmt numFmtId="179" formatCode="[$-437]yyyy\ &quot;წლის&quot;\ dd\ mm\,\ dddd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4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sz val="12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cadNusx"/>
      <family val="0"/>
    </font>
    <font>
      <b/>
      <sz val="12"/>
      <name val="AcadNusx"/>
      <family val="0"/>
    </font>
    <font>
      <sz val="14"/>
      <name val="AcadNusx"/>
      <family val="0"/>
    </font>
    <font>
      <b/>
      <sz val="12"/>
      <color indexed="10"/>
      <name val="AcadNusx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AcadNusx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AcadNusx"/>
      <family val="0"/>
    </font>
    <font>
      <b/>
      <sz val="10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71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70" applyFont="1" applyAlignment="1">
      <alignment horizontal="center" vertical="center" wrapText="1"/>
      <protection/>
    </xf>
    <xf numFmtId="0" fontId="7" fillId="0" borderId="0" xfId="80" applyFont="1" applyAlignment="1">
      <alignment horizontal="center" vertical="center"/>
      <protection/>
    </xf>
    <xf numFmtId="0" fontId="7" fillId="0" borderId="0" xfId="70" applyFont="1" applyAlignment="1">
      <alignment horizontal="left" vertical="center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9" fillId="0" borderId="0" xfId="80" applyFont="1" applyFill="1" applyBorder="1" applyAlignment="1">
      <alignment horizontal="center" vertical="top"/>
      <protection/>
    </xf>
    <xf numFmtId="0" fontId="12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16" fillId="35" borderId="14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6" fillId="34" borderId="12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4" fontId="5" fillId="34" borderId="29" xfId="0" applyNumberFormat="1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67" fontId="5" fillId="34" borderId="29" xfId="0" applyNumberFormat="1" applyFont="1" applyFill="1" applyBorder="1" applyAlignment="1">
      <alignment horizontal="center" vertical="center" wrapText="1"/>
    </xf>
    <xf numFmtId="167" fontId="5" fillId="34" borderId="10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164" fontId="7" fillId="34" borderId="29" xfId="0" applyNumberFormat="1" applyFont="1" applyFill="1" applyBorder="1" applyAlignment="1">
      <alignment horizontal="center" vertical="center"/>
    </xf>
    <xf numFmtId="0" fontId="16" fillId="12" borderId="29" xfId="0" applyFont="1" applyFill="1" applyBorder="1" applyAlignment="1">
      <alignment horizontal="center" vertical="center" wrapText="1"/>
    </xf>
    <xf numFmtId="4" fontId="6" fillId="34" borderId="29" xfId="0" applyNumberFormat="1" applyFont="1" applyFill="1" applyBorder="1" applyAlignment="1">
      <alignment horizontal="right" vertical="center" wrapText="1"/>
    </xf>
    <xf numFmtId="167" fontId="6" fillId="36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5" fillId="34" borderId="28" xfId="0" applyFont="1" applyFill="1" applyBorder="1" applyAlignment="1">
      <alignment horizontal="right" vertical="center" wrapText="1"/>
    </xf>
    <xf numFmtId="9" fontId="5" fillId="34" borderId="12" xfId="0" applyNumberFormat="1" applyFont="1" applyFill="1" applyBorder="1" applyAlignment="1">
      <alignment horizontal="center" vertical="center" wrapText="1"/>
    </xf>
    <xf numFmtId="164" fontId="5" fillId="34" borderId="28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5" fillId="34" borderId="29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right" vertical="center" wrapText="1"/>
    </xf>
    <xf numFmtId="0" fontId="5" fillId="34" borderId="32" xfId="0" applyFont="1" applyFill="1" applyBorder="1" applyAlignment="1">
      <alignment horizontal="center" vertical="center" wrapText="1"/>
    </xf>
    <xf numFmtId="164" fontId="5" fillId="34" borderId="31" xfId="0" applyNumberFormat="1" applyFont="1" applyFill="1" applyBorder="1" applyAlignment="1">
      <alignment horizontal="center" vertical="center" wrapText="1"/>
    </xf>
    <xf numFmtId="164" fontId="5" fillId="34" borderId="32" xfId="0" applyNumberFormat="1" applyFont="1" applyFill="1" applyBorder="1" applyAlignment="1">
      <alignment horizontal="center" vertical="center" wrapText="1"/>
    </xf>
    <xf numFmtId="164" fontId="6" fillId="16" borderId="3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7" fillId="34" borderId="18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 textRotation="90" wrapText="1"/>
    </xf>
    <xf numFmtId="0" fontId="7" fillId="34" borderId="34" xfId="0" applyFont="1" applyFill="1" applyBorder="1" applyAlignment="1">
      <alignment horizontal="center" vertical="center" textRotation="90" wrapText="1"/>
    </xf>
    <xf numFmtId="0" fontId="7" fillId="34" borderId="17" xfId="0" applyFont="1" applyFill="1" applyBorder="1" applyAlignment="1">
      <alignment horizontal="center" vertical="center" textRotation="90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/>
    </xf>
    <xf numFmtId="1" fontId="7" fillId="34" borderId="39" xfId="0" applyNumberFormat="1" applyFont="1" applyFill="1" applyBorder="1" applyAlignment="1">
      <alignment horizontal="center" vertical="center"/>
    </xf>
    <xf numFmtId="164" fontId="7" fillId="34" borderId="40" xfId="0" applyNumberFormat="1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7" fillId="34" borderId="42" xfId="0" applyNumberFormat="1" applyFont="1" applyFill="1" applyBorder="1" applyAlignment="1">
      <alignment horizontal="center" vertical="center"/>
    </xf>
    <xf numFmtId="164" fontId="7" fillId="34" borderId="43" xfId="0" applyNumberFormat="1" applyFont="1" applyFill="1" applyBorder="1" applyAlignment="1">
      <alignment horizontal="center" vertical="center"/>
    </xf>
    <xf numFmtId="164" fontId="7" fillId="34" borderId="41" xfId="0" applyNumberFormat="1" applyFont="1" applyFill="1" applyBorder="1" applyAlignment="1">
      <alignment horizontal="center" vertical="center"/>
    </xf>
    <xf numFmtId="164" fontId="7" fillId="34" borderId="39" xfId="0" applyNumberFormat="1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164" fontId="7" fillId="34" borderId="24" xfId="0" applyNumberFormat="1" applyFont="1" applyFill="1" applyBorder="1" applyAlignment="1">
      <alignment horizontal="center" vertical="center"/>
    </xf>
    <xf numFmtId="164" fontId="7" fillId="9" borderId="44" xfId="0" applyNumberFormat="1" applyFont="1" applyFill="1" applyBorder="1" applyAlignment="1">
      <alignment horizontal="center" vertical="center"/>
    </xf>
    <xf numFmtId="164" fontId="7" fillId="34" borderId="45" xfId="0" applyNumberFormat="1" applyFont="1" applyFill="1" applyBorder="1" applyAlignment="1">
      <alignment horizontal="center" vertical="center"/>
    </xf>
    <xf numFmtId="164" fontId="7" fillId="34" borderId="22" xfId="0" applyNumberFormat="1" applyFont="1" applyFill="1" applyBorder="1" applyAlignment="1">
      <alignment horizontal="center" vertical="center"/>
    </xf>
    <xf numFmtId="164" fontId="7" fillId="34" borderId="44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164" fontId="16" fillId="34" borderId="44" xfId="0" applyNumberFormat="1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164" fontId="16" fillId="34" borderId="46" xfId="0" applyNumberFormat="1" applyFont="1" applyFill="1" applyBorder="1" applyAlignment="1">
      <alignment horizontal="center" vertical="center"/>
    </xf>
    <xf numFmtId="164" fontId="16" fillId="34" borderId="47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164" fontId="7" fillId="34" borderId="46" xfId="0" applyNumberFormat="1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9" fontId="16" fillId="34" borderId="10" xfId="0" applyNumberFormat="1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 wrapText="1"/>
    </xf>
    <xf numFmtId="164" fontId="16" fillId="34" borderId="10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164" fontId="16" fillId="36" borderId="11" xfId="0" applyNumberFormat="1" applyFont="1" applyFill="1" applyBorder="1" applyAlignment="1">
      <alignment horizontal="center" vertical="center"/>
    </xf>
    <xf numFmtId="4" fontId="6" fillId="34" borderId="29" xfId="0" applyNumberFormat="1" applyFont="1" applyFill="1" applyBorder="1" applyAlignment="1">
      <alignment horizontal="center" vertical="center" wrapText="1"/>
    </xf>
    <xf numFmtId="4" fontId="5" fillId="34" borderId="2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0" fillId="0" borderId="0" xfId="61" applyFont="1" applyFill="1" applyBorder="1" applyAlignment="1" applyProtection="1">
      <alignment horizontal="center"/>
      <protection/>
    </xf>
    <xf numFmtId="0" fontId="9" fillId="0" borderId="0" xfId="71" applyFont="1" applyFill="1" applyAlignment="1" applyProtection="1">
      <alignment horizontal="left"/>
      <protection/>
    </xf>
    <xf numFmtId="0" fontId="9" fillId="0" borderId="0" xfId="0" applyFont="1" applyFill="1" applyAlignment="1">
      <alignment horizontal="center" vertical="top" wrapText="1"/>
    </xf>
    <xf numFmtId="176" fontId="9" fillId="0" borderId="0" xfId="48" applyNumberFormat="1" applyFont="1" applyFill="1" applyAlignment="1" applyProtection="1">
      <alignment/>
      <protection/>
    </xf>
    <xf numFmtId="176" fontId="9" fillId="0" borderId="0" xfId="48" applyNumberFormat="1" applyFont="1" applyFill="1" applyAlignment="1" applyProtection="1">
      <alignment horizontal="right"/>
      <protection/>
    </xf>
    <xf numFmtId="0" fontId="9" fillId="0" borderId="0" xfId="61" applyFont="1" applyFill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10" fillId="0" borderId="52" xfId="71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5" fontId="9" fillId="0" borderId="0" xfId="48" applyFont="1" applyFill="1" applyAlignment="1" applyProtection="1">
      <alignment horizontal="right" vertical="center"/>
      <protection/>
    </xf>
    <xf numFmtId="176" fontId="9" fillId="0" borderId="0" xfId="48" applyNumberFormat="1" applyFont="1" applyFill="1" applyAlignment="1" applyProtection="1">
      <alignment horizontal="right" vertical="center"/>
      <protection/>
    </xf>
    <xf numFmtId="0" fontId="9" fillId="0" borderId="23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9" fillId="0" borderId="23" xfId="0" applyFont="1" applyFill="1" applyBorder="1" applyAlignment="1" quotePrefix="1">
      <alignment horizontal="center" vertical="top" wrapText="1"/>
    </xf>
    <xf numFmtId="0" fontId="9" fillId="0" borderId="23" xfId="0" applyNumberFormat="1" applyFont="1" applyFill="1" applyBorder="1" applyAlignment="1" quotePrefix="1">
      <alignment horizontal="center" vertical="top" wrapText="1"/>
    </xf>
    <xf numFmtId="175" fontId="9" fillId="0" borderId="23" xfId="48" applyFont="1" applyFill="1" applyBorder="1" applyAlignment="1">
      <alignment horizontal="center" vertical="top" wrapText="1"/>
    </xf>
    <xf numFmtId="49" fontId="9" fillId="0" borderId="23" xfId="48" applyNumberFormat="1" applyFont="1" applyFill="1" applyBorder="1" applyAlignment="1" quotePrefix="1">
      <alignment horizontal="center" vertical="top" wrapText="1"/>
    </xf>
    <xf numFmtId="0" fontId="20" fillId="0" borderId="28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 quotePrefix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9" fillId="0" borderId="23" xfId="0" applyNumberFormat="1" applyFont="1" applyFill="1" applyBorder="1" applyAlignment="1">
      <alignment horizontal="center" vertical="top" wrapText="1"/>
    </xf>
    <xf numFmtId="2" fontId="9" fillId="0" borderId="23" xfId="0" applyNumberFormat="1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top" wrapText="1"/>
    </xf>
    <xf numFmtId="2" fontId="10" fillId="0" borderId="23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 vertical="top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2" fontId="10" fillId="0" borderId="23" xfId="57" applyNumberFormat="1" applyFont="1" applyFill="1" applyBorder="1" applyAlignment="1" applyProtection="1">
      <alignment horizontal="center" vertical="top" wrapText="1"/>
      <protection/>
    </xf>
    <xf numFmtId="0" fontId="10" fillId="0" borderId="23" xfId="0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10" fillId="0" borderId="23" xfId="0" applyFont="1" applyFill="1" applyBorder="1" applyAlignment="1">
      <alignment horizontal="right" vertical="top" wrapText="1"/>
    </xf>
    <xf numFmtId="0" fontId="9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10" fillId="0" borderId="23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/>
    </xf>
    <xf numFmtId="2" fontId="24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10" fillId="0" borderId="23" xfId="0" applyNumberFormat="1" applyFont="1" applyFill="1" applyBorder="1" applyAlignment="1">
      <alignment horizontal="center" vertical="center" wrapText="1"/>
    </xf>
    <xf numFmtId="9" fontId="10" fillId="0" borderId="23" xfId="0" applyNumberFormat="1" applyFont="1" applyFill="1" applyBorder="1" applyAlignment="1">
      <alignment horizontal="center" vertical="top" wrapText="1"/>
    </xf>
    <xf numFmtId="4" fontId="10" fillId="0" borderId="23" xfId="48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5" fontId="9" fillId="0" borderId="23" xfId="0" applyNumberFormat="1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23" xfId="0" applyFont="1" applyBorder="1" applyAlignment="1" quotePrefix="1">
      <alignment horizontal="center" vertical="top" wrapText="1"/>
    </xf>
    <xf numFmtId="0" fontId="9" fillId="0" borderId="23" xfId="0" applyFont="1" applyFill="1" applyBorder="1" applyAlignment="1">
      <alignment vertical="top" wrapText="1"/>
    </xf>
    <xf numFmtId="0" fontId="65" fillId="0" borderId="23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9" fillId="0" borderId="23" xfId="48" applyNumberFormat="1" applyFont="1" applyFill="1" applyBorder="1" applyAlignment="1">
      <alignment horizontal="center" vertical="center" wrapText="1"/>
    </xf>
    <xf numFmtId="2" fontId="10" fillId="0" borderId="23" xfId="48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10" fillId="0" borderId="2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top" wrapText="1"/>
    </xf>
    <xf numFmtId="1" fontId="10" fillId="0" borderId="23" xfId="0" applyNumberFormat="1" applyFont="1" applyFill="1" applyBorder="1" applyAlignment="1">
      <alignment horizontal="center" vertical="top" wrapText="1"/>
    </xf>
    <xf numFmtId="2" fontId="10" fillId="0" borderId="23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9" fillId="0" borderId="23" xfId="0" applyFont="1" applyFill="1" applyBorder="1" applyAlignment="1">
      <alignment vertical="top"/>
    </xf>
    <xf numFmtId="0" fontId="10" fillId="0" borderId="2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6" fillId="0" borderId="23" xfId="0" applyFont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2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21" fillId="0" borderId="23" xfId="0" applyFont="1" applyFill="1" applyBorder="1" applyAlignment="1" applyProtection="1">
      <alignment horizontal="center" vertical="top" wrapText="1"/>
      <protection/>
    </xf>
    <xf numFmtId="0" fontId="10" fillId="0" borderId="23" xfId="0" applyFont="1" applyFill="1" applyBorder="1" applyAlignment="1" applyProtection="1">
      <alignment horizontal="left" vertical="top" wrapText="1"/>
      <protection/>
    </xf>
    <xf numFmtId="0" fontId="10" fillId="0" borderId="23" xfId="0" applyFont="1" applyFill="1" applyBorder="1" applyAlignment="1" applyProtection="1">
      <alignment horizontal="center" vertical="top" wrapText="1"/>
      <protection/>
    </xf>
    <xf numFmtId="43" fontId="10" fillId="0" borderId="23" xfId="47" applyFont="1" applyFill="1" applyBorder="1" applyAlignment="1" applyProtection="1">
      <alignment vertical="top" wrapText="1"/>
      <protection/>
    </xf>
    <xf numFmtId="43" fontId="9" fillId="0" borderId="23" xfId="47" applyFont="1" applyFill="1" applyBorder="1" applyAlignment="1" applyProtection="1">
      <alignment vertical="top" wrapText="1"/>
      <protection/>
    </xf>
    <xf numFmtId="0" fontId="19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43" fontId="9" fillId="0" borderId="23" xfId="47" applyFont="1" applyFill="1" applyBorder="1" applyAlignment="1" applyProtection="1">
      <alignment vertical="center" wrapText="1"/>
      <protection/>
    </xf>
    <xf numFmtId="0" fontId="9" fillId="0" borderId="23" xfId="65" applyFont="1" applyFill="1" applyBorder="1" applyAlignment="1" applyProtection="1">
      <alignment horizontal="left" vertical="top" wrapText="1"/>
      <protection/>
    </xf>
    <xf numFmtId="0" fontId="9" fillId="0" borderId="23" xfId="65" applyFont="1" applyFill="1" applyBorder="1" applyAlignment="1" applyProtection="1">
      <alignment horizontal="center" vertical="top" wrapText="1"/>
      <protection/>
    </xf>
    <xf numFmtId="0" fontId="21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>
      <alignment horizontal="center" vertical="top" wrapText="1"/>
    </xf>
    <xf numFmtId="2" fontId="9" fillId="0" borderId="23" xfId="48" applyNumberFormat="1" applyFont="1" applyFill="1" applyBorder="1" applyAlignment="1" applyProtection="1">
      <alignment horizontal="center" vertical="top" wrapText="1"/>
      <protection/>
    </xf>
    <xf numFmtId="0" fontId="9" fillId="0" borderId="0" xfId="61" applyFont="1" applyFill="1" applyBorder="1" applyAlignment="1" applyProtection="1">
      <alignment horizontal="center"/>
      <protection/>
    </xf>
    <xf numFmtId="176" fontId="9" fillId="0" borderId="0" xfId="48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vertical="top" wrapText="1"/>
    </xf>
    <xf numFmtId="0" fontId="5" fillId="0" borderId="23" xfId="0" applyFont="1" applyFill="1" applyBorder="1" applyAlignment="1" quotePrefix="1">
      <alignment horizontal="center" vertical="top" wrapText="1"/>
    </xf>
    <xf numFmtId="0" fontId="5" fillId="0" borderId="23" xfId="0" applyNumberFormat="1" applyFont="1" applyFill="1" applyBorder="1" applyAlignment="1" quotePrefix="1">
      <alignment horizontal="center" vertical="top" wrapText="1"/>
    </xf>
    <xf numFmtId="49" fontId="5" fillId="0" borderId="23" xfId="0" applyNumberFormat="1" applyFont="1" applyFill="1" applyBorder="1" applyAlignment="1" quotePrefix="1">
      <alignment horizontal="center" vertical="top" wrapText="1"/>
    </xf>
    <xf numFmtId="1" fontId="5" fillId="0" borderId="23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9" fillId="0" borderId="23" xfId="0" applyFont="1" applyFill="1" applyBorder="1" applyAlignment="1" applyProtection="1">
      <alignment vertical="top" wrapText="1"/>
      <protection/>
    </xf>
    <xf numFmtId="0" fontId="26" fillId="0" borderId="23" xfId="0" applyFont="1" applyFill="1" applyBorder="1" applyAlignment="1" applyProtection="1">
      <alignment vertical="top" wrapText="1"/>
      <protection/>
    </xf>
    <xf numFmtId="0" fontId="26" fillId="0" borderId="23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9" fillId="0" borderId="23" xfId="66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top" wrapText="1"/>
      <protection/>
    </xf>
    <xf numFmtId="0" fontId="9" fillId="0" borderId="23" xfId="66" applyFont="1" applyFill="1" applyBorder="1" applyAlignment="1" applyProtection="1">
      <alignment horizontal="center" vertical="top" wrapText="1"/>
      <protection/>
    </xf>
    <xf numFmtId="2" fontId="9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23" xfId="0" applyFont="1" applyFill="1" applyBorder="1" applyAlignment="1" applyProtection="1">
      <alignment vertical="top" wrapText="1"/>
      <protection/>
    </xf>
    <xf numFmtId="0" fontId="26" fillId="0" borderId="23" xfId="0" applyFont="1" applyFill="1" applyBorder="1" applyAlignment="1" applyProtection="1">
      <alignment horizontal="center" wrapText="1"/>
      <protection/>
    </xf>
    <xf numFmtId="0" fontId="19" fillId="0" borderId="0" xfId="0" applyFont="1" applyFill="1" applyAlignment="1" applyProtection="1">
      <alignment/>
      <protection/>
    </xf>
    <xf numFmtId="0" fontId="26" fillId="0" borderId="23" xfId="0" applyFont="1" applyBorder="1" applyAlignment="1" applyProtection="1">
      <alignment vertical="top" wrapText="1"/>
      <protection/>
    </xf>
    <xf numFmtId="0" fontId="26" fillId="0" borderId="23" xfId="0" applyFont="1" applyBorder="1" applyAlignment="1" applyProtection="1">
      <alignment horizontal="center" wrapText="1"/>
      <protection/>
    </xf>
    <xf numFmtId="165" fontId="9" fillId="0" borderId="23" xfId="0" applyNumberFormat="1" applyFont="1" applyBorder="1" applyAlignment="1" applyProtection="1">
      <alignment horizontal="center" vertical="top" wrapText="1"/>
      <protection/>
    </xf>
    <xf numFmtId="0" fontId="10" fillId="0" borderId="23" xfId="0" applyFont="1" applyBorder="1" applyAlignment="1" applyProtection="1">
      <alignment vertical="top" wrapText="1"/>
      <protection/>
    </xf>
    <xf numFmtId="0" fontId="10" fillId="0" borderId="23" xfId="0" applyFont="1" applyBorder="1" applyAlignment="1" applyProtection="1">
      <alignment horizontal="center" vertical="top" wrapText="1"/>
      <protection/>
    </xf>
    <xf numFmtId="43" fontId="10" fillId="0" borderId="23" xfId="47" applyFont="1" applyFill="1" applyBorder="1" applyAlignment="1" applyProtection="1">
      <alignment vertical="center" wrapText="1"/>
      <protection/>
    </xf>
    <xf numFmtId="0" fontId="10" fillId="0" borderId="23" xfId="66" applyFont="1" applyFill="1" applyBorder="1" applyAlignment="1" applyProtection="1">
      <alignment horizontal="center" vertical="top" wrapText="1"/>
      <protection/>
    </xf>
    <xf numFmtId="178" fontId="10" fillId="0" borderId="23" xfId="47" applyNumberFormat="1" applyFont="1" applyFill="1" applyBorder="1" applyAlignment="1" applyProtection="1">
      <alignment vertical="top" wrapText="1"/>
      <protection/>
    </xf>
    <xf numFmtId="0" fontId="10" fillId="0" borderId="23" xfId="65" applyFont="1" applyFill="1" applyBorder="1" applyAlignment="1" applyProtection="1">
      <alignment horizontal="center" vertical="top" wrapText="1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0" fillId="0" borderId="23" xfId="0" applyFont="1" applyFill="1" applyBorder="1" applyAlignment="1" applyProtection="1">
      <alignment horizontal="left" vertical="top" wrapText="1"/>
      <protection/>
    </xf>
    <xf numFmtId="0" fontId="10" fillId="0" borderId="23" xfId="66" applyFont="1" applyFill="1" applyBorder="1" applyAlignment="1" applyProtection="1">
      <alignment horizontal="center" vertical="top" wrapText="1"/>
      <protection/>
    </xf>
    <xf numFmtId="0" fontId="10" fillId="0" borderId="23" xfId="0" applyFont="1" applyFill="1" applyBorder="1" applyAlignment="1" applyProtection="1">
      <alignment horizontal="center" vertical="top" wrapText="1"/>
      <protection/>
    </xf>
    <xf numFmtId="43" fontId="10" fillId="0" borderId="23" xfId="47" applyFont="1" applyFill="1" applyBorder="1" applyAlignment="1" applyProtection="1">
      <alignment vertical="top" wrapText="1"/>
      <protection/>
    </xf>
    <xf numFmtId="0" fontId="9" fillId="0" borderId="23" xfId="0" applyFont="1" applyFill="1" applyBorder="1" applyAlignment="1" applyProtection="1">
      <alignment horizontal="left" vertical="top" wrapText="1"/>
      <protection/>
    </xf>
    <xf numFmtId="0" fontId="9" fillId="0" borderId="23" xfId="66" applyFont="1" applyFill="1" applyBorder="1" applyAlignment="1" applyProtection="1">
      <alignment horizontal="center"/>
      <protection/>
    </xf>
    <xf numFmtId="0" fontId="10" fillId="0" borderId="23" xfId="66" applyFont="1" applyFill="1" applyBorder="1" applyAlignment="1" applyProtection="1">
      <alignment horizontal="right" wrapText="1"/>
      <protection/>
    </xf>
    <xf numFmtId="9" fontId="10" fillId="0" borderId="23" xfId="76" applyFont="1" applyFill="1" applyBorder="1" applyAlignment="1" applyProtection="1">
      <alignment horizontal="center"/>
      <protection/>
    </xf>
    <xf numFmtId="176" fontId="10" fillId="0" borderId="23" xfId="46" applyNumberFormat="1" applyFont="1" applyFill="1" applyBorder="1" applyAlignment="1" applyProtection="1">
      <alignment horizontal="center"/>
      <protection/>
    </xf>
    <xf numFmtId="43" fontId="10" fillId="0" borderId="23" xfId="47" applyFont="1" applyFill="1" applyBorder="1" applyAlignment="1" applyProtection="1">
      <alignment vertical="center"/>
      <protection/>
    </xf>
    <xf numFmtId="9" fontId="27" fillId="0" borderId="23" xfId="75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right" vertical="top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9" fillId="0" borderId="0" xfId="66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43" fontId="10" fillId="0" borderId="0" xfId="47" applyFont="1" applyFill="1" applyBorder="1" applyAlignment="1" applyProtection="1">
      <alignment vertical="center" wrapText="1"/>
      <protection/>
    </xf>
    <xf numFmtId="43" fontId="10" fillId="0" borderId="0" xfId="47" applyFont="1" applyFill="1" applyBorder="1" applyAlignment="1" applyProtection="1">
      <alignment vertical="top" wrapText="1"/>
      <protection/>
    </xf>
    <xf numFmtId="0" fontId="19" fillId="0" borderId="0" xfId="0" applyFont="1" applyAlignment="1">
      <alignment/>
    </xf>
    <xf numFmtId="4" fontId="10" fillId="36" borderId="23" xfId="48" applyNumberFormat="1" applyFont="1" applyFill="1" applyBorder="1" applyAlignment="1">
      <alignment horizontal="center" vertical="center" wrapText="1"/>
    </xf>
    <xf numFmtId="4" fontId="10" fillId="34" borderId="23" xfId="48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5" fillId="0" borderId="28" xfId="80" applyFont="1" applyFill="1" applyBorder="1" applyAlignment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3" fontId="7" fillId="0" borderId="54" xfId="42" applyFont="1" applyBorder="1" applyAlignment="1">
      <alignment horizontal="center" vertical="center"/>
    </xf>
    <xf numFmtId="43" fontId="7" fillId="0" borderId="31" xfId="42" applyFont="1" applyBorder="1" applyAlignment="1">
      <alignment horizontal="center" vertical="center"/>
    </xf>
    <xf numFmtId="43" fontId="7" fillId="0" borderId="37" xfId="42" applyFont="1" applyBorder="1" applyAlignment="1">
      <alignment horizontal="center" vertical="center" textRotation="90" wrapText="1"/>
    </xf>
    <xf numFmtId="43" fontId="7" fillId="0" borderId="32" xfId="42" applyFont="1" applyBorder="1" applyAlignment="1">
      <alignment horizontal="center" vertical="center" textRotation="90" wrapText="1"/>
    </xf>
    <xf numFmtId="43" fontId="7" fillId="0" borderId="54" xfId="42" applyFont="1" applyBorder="1" applyAlignment="1">
      <alignment horizontal="center" vertical="center" textRotation="90" wrapText="1"/>
    </xf>
    <xf numFmtId="43" fontId="7" fillId="0" borderId="31" xfId="42" applyFont="1" applyBorder="1" applyAlignment="1">
      <alignment horizontal="center" vertical="center" textRotation="90" wrapText="1"/>
    </xf>
    <xf numFmtId="43" fontId="9" fillId="0" borderId="37" xfId="42" applyFont="1" applyBorder="1" applyAlignment="1">
      <alignment horizontal="center" vertical="center" textRotation="90" wrapText="1"/>
    </xf>
    <xf numFmtId="43" fontId="9" fillId="0" borderId="32" xfId="42" applyFont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176" fontId="9" fillId="0" borderId="0" xfId="48" applyNumberFormat="1" applyFont="1" applyFill="1" applyAlignment="1" applyProtection="1">
      <alignment horizontal="right"/>
      <protection/>
    </xf>
    <xf numFmtId="177" fontId="9" fillId="0" borderId="0" xfId="48" applyNumberFormat="1" applyFont="1" applyFill="1" applyAlignment="1" applyProtection="1">
      <alignment horizontal="right" vertical="center" wrapText="1"/>
      <protection/>
    </xf>
    <xf numFmtId="177" fontId="9" fillId="0" borderId="0" xfId="48" applyNumberFormat="1" applyFont="1" applyFill="1" applyAlignment="1">
      <alignment horizontal="right" vertical="center" wrapText="1"/>
    </xf>
    <xf numFmtId="0" fontId="9" fillId="0" borderId="0" xfId="71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176" fontId="9" fillId="0" borderId="28" xfId="48" applyNumberFormat="1" applyFont="1" applyFill="1" applyBorder="1" applyAlignment="1" applyProtection="1">
      <alignment horizontal="right" vertical="center"/>
      <protection/>
    </xf>
    <xf numFmtId="2" fontId="9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34" borderId="60" xfId="0" applyFont="1" applyFill="1" applyBorder="1" applyAlignment="1" applyProtection="1">
      <alignment horizontal="center" vertical="top" wrapText="1"/>
      <protection/>
    </xf>
    <xf numFmtId="0" fontId="9" fillId="34" borderId="61" xfId="0" applyFont="1" applyFill="1" applyBorder="1" applyAlignment="1" applyProtection="1">
      <alignment horizontal="center" vertical="top" wrapText="1"/>
      <protection/>
    </xf>
    <xf numFmtId="0" fontId="9" fillId="34" borderId="13" xfId="0" applyFont="1" applyFill="1" applyBorder="1" applyAlignment="1" applyProtection="1">
      <alignment horizontal="center" vertical="top" wrapText="1"/>
      <protection/>
    </xf>
    <xf numFmtId="0" fontId="21" fillId="0" borderId="60" xfId="0" applyFont="1" applyFill="1" applyBorder="1" applyAlignment="1" applyProtection="1">
      <alignment horizontal="center" vertical="top" wrapText="1"/>
      <protection/>
    </xf>
    <xf numFmtId="0" fontId="21" fillId="0" borderId="61" xfId="0" applyFont="1" applyFill="1" applyBorder="1" applyAlignment="1" applyProtection="1">
      <alignment horizontal="center" vertical="top" wrapText="1"/>
      <protection/>
    </xf>
    <xf numFmtId="0" fontId="21" fillId="0" borderId="13" xfId="0" applyFont="1" applyFill="1" applyBorder="1" applyAlignment="1" applyProtection="1">
      <alignment horizontal="center" vertical="top" wrapText="1"/>
      <protection/>
    </xf>
    <xf numFmtId="0" fontId="9" fillId="0" borderId="60" xfId="0" applyFont="1" applyFill="1" applyBorder="1" applyAlignment="1" applyProtection="1">
      <alignment horizontal="center" vertical="top" wrapText="1"/>
      <protection/>
    </xf>
    <xf numFmtId="0" fontId="9" fillId="0" borderId="61" xfId="0" applyFont="1" applyFill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76" fontId="9" fillId="0" borderId="0" xfId="48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>
      <alignment horizontal="left"/>
    </xf>
    <xf numFmtId="176" fontId="9" fillId="0" borderId="28" xfId="48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Alignment="1">
      <alignment horizontal="right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3" xfId="46"/>
    <cellStyle name="Comma 6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2" xfId="63"/>
    <cellStyle name="Normal 2 2" xfId="64"/>
    <cellStyle name="Normal 3 10" xfId="65"/>
    <cellStyle name="Normal 3 2" xfId="66"/>
    <cellStyle name="Normal 37" xfId="67"/>
    <cellStyle name="Normal 41" xfId="68"/>
    <cellStyle name="Normal 9" xfId="69"/>
    <cellStyle name="Normal_gare wyalsadfenigagarini 2 2" xfId="70"/>
    <cellStyle name="Normal_gare wyalsadfenigagarini 2_SMSH2008-IIkv ." xfId="71"/>
    <cellStyle name="Note" xfId="72"/>
    <cellStyle name="Output" xfId="73"/>
    <cellStyle name="Percent" xfId="74"/>
    <cellStyle name="Percent 2" xfId="75"/>
    <cellStyle name="Percent 3 2" xfId="76"/>
    <cellStyle name="Title" xfId="77"/>
    <cellStyle name="Total" xfId="78"/>
    <cellStyle name="Warning Text" xfId="79"/>
    <cellStyle name="Обычный 4" xfId="80"/>
    <cellStyle name="Обычный_Лист1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5"/>
  <sheetViews>
    <sheetView tabSelected="1" view="pageBreakPreview" zoomScale="70" zoomScaleNormal="70" zoomScaleSheetLayoutView="70" zoomScalePageLayoutView="0" workbookViewId="0" topLeftCell="A1">
      <selection activeCell="E9" sqref="E9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54.00390625" style="0" customWidth="1"/>
    <col min="4" max="5" width="15.57421875" style="0" customWidth="1"/>
    <col min="6" max="6" width="14.28125" style="0" customWidth="1"/>
  </cols>
  <sheetData>
    <row r="1" spans="1:6" ht="15" customHeight="1">
      <c r="A1" s="11"/>
      <c r="B1" s="11"/>
      <c r="C1" s="11"/>
      <c r="D1" s="11"/>
      <c r="E1" s="11"/>
      <c r="F1" s="11"/>
    </row>
    <row r="2" spans="1:239" s="9" customFormat="1" ht="18" customHeight="1">
      <c r="A2" s="314" t="s">
        <v>0</v>
      </c>
      <c r="B2" s="315"/>
      <c r="C2" s="315"/>
      <c r="D2" s="40"/>
      <c r="E2" s="12" t="s">
        <v>259</v>
      </c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pans="1:6" s="6" customFormat="1" ht="18" customHeight="1">
      <c r="A3" s="316" t="s">
        <v>11</v>
      </c>
      <c r="B3" s="317"/>
      <c r="C3" s="317"/>
      <c r="D3" s="317"/>
      <c r="E3" s="317"/>
      <c r="F3" s="317"/>
    </row>
    <row r="4" spans="1:239" s="10" customFormat="1" ht="40.5" customHeight="1" thickBot="1">
      <c r="A4" s="318" t="s">
        <v>6</v>
      </c>
      <c r="B4" s="318"/>
      <c r="C4" s="318"/>
      <c r="D4" s="318"/>
      <c r="E4" s="318"/>
      <c r="F4" s="3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</row>
    <row r="5" spans="1:6" s="6" customFormat="1" ht="39" customHeight="1" thickBot="1">
      <c r="A5" s="307" t="s">
        <v>1</v>
      </c>
      <c r="B5" s="309" t="s">
        <v>2</v>
      </c>
      <c r="C5" s="309" t="s">
        <v>3</v>
      </c>
      <c r="D5" s="311" t="s">
        <v>4</v>
      </c>
      <c r="E5" s="312"/>
      <c r="F5" s="313"/>
    </row>
    <row r="6" spans="1:6" s="6" customFormat="1" ht="54" customHeight="1" thickBot="1">
      <c r="A6" s="308"/>
      <c r="B6" s="308"/>
      <c r="C6" s="310"/>
      <c r="D6" s="26" t="s">
        <v>15</v>
      </c>
      <c r="E6" s="27" t="s">
        <v>16</v>
      </c>
      <c r="F6" s="28" t="s">
        <v>258</v>
      </c>
    </row>
    <row r="7" spans="1:6" s="10" customFormat="1" ht="15.75" thickBot="1">
      <c r="A7" s="22">
        <v>1</v>
      </c>
      <c r="B7" s="22">
        <v>2</v>
      </c>
      <c r="C7" s="22">
        <v>3</v>
      </c>
      <c r="D7" s="23">
        <v>4</v>
      </c>
      <c r="E7" s="24">
        <v>5</v>
      </c>
      <c r="F7" s="25">
        <v>6</v>
      </c>
    </row>
    <row r="8" spans="1:6" s="10" customFormat="1" ht="27">
      <c r="A8" s="19">
        <v>1</v>
      </c>
      <c r="B8" s="20" t="s">
        <v>10</v>
      </c>
      <c r="C8" s="29" t="s">
        <v>12</v>
      </c>
      <c r="D8" s="32"/>
      <c r="E8" s="21"/>
      <c r="F8" s="33"/>
    </row>
    <row r="9" spans="1:6" s="10" customFormat="1" ht="15">
      <c r="A9" s="19"/>
      <c r="B9" s="16" t="s">
        <v>9</v>
      </c>
      <c r="C9" s="31" t="s">
        <v>13</v>
      </c>
      <c r="D9" s="34"/>
      <c r="E9" s="35"/>
      <c r="F9" s="33"/>
    </row>
    <row r="10" spans="1:6" s="10" customFormat="1" ht="15">
      <c r="A10" s="19"/>
      <c r="B10" s="16" t="s">
        <v>8</v>
      </c>
      <c r="C10" s="31" t="s">
        <v>14</v>
      </c>
      <c r="D10" s="34"/>
      <c r="E10" s="35"/>
      <c r="F10" s="33"/>
    </row>
    <row r="11" spans="1:6" s="10" customFormat="1" ht="27">
      <c r="A11" s="14">
        <v>2</v>
      </c>
      <c r="B11" s="16" t="s">
        <v>5</v>
      </c>
      <c r="C11" s="30" t="s">
        <v>17</v>
      </c>
      <c r="D11" s="37"/>
      <c r="E11" s="36"/>
      <c r="F11" s="33"/>
    </row>
    <row r="12" spans="1:6" s="10" customFormat="1" ht="27" customHeight="1" thickBot="1">
      <c r="A12" s="15"/>
      <c r="B12" s="17"/>
      <c r="C12" s="18" t="s">
        <v>7</v>
      </c>
      <c r="D12" s="38"/>
      <c r="E12" s="39"/>
      <c r="F12" s="306"/>
    </row>
    <row r="15" spans="1:5" s="3" customFormat="1" ht="18">
      <c r="A15" s="4"/>
      <c r="B15" s="2"/>
      <c r="C15" s="5"/>
      <c r="D15" s="1"/>
      <c r="E15" s="1"/>
    </row>
  </sheetData>
  <sheetProtection/>
  <mergeCells count="7">
    <mergeCell ref="A5:A6"/>
    <mergeCell ref="B5:B6"/>
    <mergeCell ref="C5:C6"/>
    <mergeCell ref="D5:F5"/>
    <mergeCell ref="A2:C2"/>
    <mergeCell ref="A3:F3"/>
    <mergeCell ref="A4:F4"/>
  </mergeCells>
  <printOptions/>
  <pageMargins left="0.17" right="0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53">
      <selection activeCell="B64" sqref="B64"/>
    </sheetView>
  </sheetViews>
  <sheetFormatPr defaultColWidth="9.140625" defaultRowHeight="15"/>
  <cols>
    <col min="1" max="1" width="5.28125" style="41" customWidth="1"/>
    <col min="2" max="2" width="49.7109375" style="41" customWidth="1"/>
    <col min="3" max="3" width="6.57421875" style="41" customWidth="1"/>
    <col min="4" max="4" width="6.7109375" style="41" customWidth="1"/>
    <col min="5" max="5" width="9.140625" style="41" customWidth="1"/>
    <col min="6" max="6" width="8.8515625" style="41" bestFit="1" customWidth="1"/>
    <col min="7" max="15" width="12.7109375" style="41" customWidth="1"/>
    <col min="16" max="16384" width="9.140625" style="41" customWidth="1"/>
  </cols>
  <sheetData>
    <row r="1" spans="1:6" ht="34.5" customHeight="1">
      <c r="A1" s="320" t="s">
        <v>18</v>
      </c>
      <c r="B1" s="320"/>
      <c r="C1" s="320"/>
      <c r="D1" s="320"/>
      <c r="E1" s="320"/>
      <c r="F1" s="320"/>
    </row>
    <row r="2" spans="1:15" s="44" customFormat="1" ht="20.25" customHeight="1" thickBot="1">
      <c r="A2" s="321" t="s">
        <v>19</v>
      </c>
      <c r="B2" s="321"/>
      <c r="C2" s="321"/>
      <c r="D2" s="321"/>
      <c r="E2" s="321"/>
      <c r="F2" s="321"/>
      <c r="G2" s="42"/>
      <c r="H2" s="43"/>
      <c r="I2" s="43"/>
      <c r="J2" s="43"/>
      <c r="K2" s="43"/>
      <c r="L2" s="43"/>
      <c r="M2" s="43"/>
      <c r="N2" s="43"/>
      <c r="O2" s="43"/>
    </row>
    <row r="3" spans="1:30" s="46" customFormat="1" ht="38.25" customHeight="1" thickBot="1">
      <c r="A3" s="322" t="s">
        <v>20</v>
      </c>
      <c r="B3" s="324" t="s">
        <v>21</v>
      </c>
      <c r="C3" s="326" t="s">
        <v>22</v>
      </c>
      <c r="D3" s="328" t="s">
        <v>23</v>
      </c>
      <c r="E3" s="330" t="s">
        <v>24</v>
      </c>
      <c r="F3" s="332" t="s">
        <v>25</v>
      </c>
      <c r="G3" s="45"/>
      <c r="H3" s="45"/>
      <c r="I3" s="45"/>
      <c r="J3" s="45"/>
      <c r="K3" s="45"/>
      <c r="L3" s="45"/>
      <c r="M3" s="45"/>
      <c r="N3" s="45"/>
      <c r="O3" s="45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15" ht="68.25" customHeight="1" thickBot="1">
      <c r="A4" s="323"/>
      <c r="B4" s="325"/>
      <c r="C4" s="327"/>
      <c r="D4" s="329"/>
      <c r="E4" s="331"/>
      <c r="F4" s="333"/>
      <c r="G4" s="45"/>
      <c r="H4" s="45"/>
      <c r="I4" s="45"/>
      <c r="J4" s="45"/>
      <c r="K4" s="45"/>
      <c r="L4" s="45"/>
      <c r="M4" s="45"/>
      <c r="N4" s="45"/>
      <c r="O4" s="45"/>
    </row>
    <row r="5" spans="1:15" s="50" customFormat="1" ht="19.5" customHeight="1" thickBot="1">
      <c r="A5" s="47">
        <v>1</v>
      </c>
      <c r="B5" s="48">
        <v>2</v>
      </c>
      <c r="C5" s="47">
        <v>3</v>
      </c>
      <c r="D5" s="48">
        <v>4</v>
      </c>
      <c r="E5" s="47">
        <v>5</v>
      </c>
      <c r="F5" s="47">
        <v>6</v>
      </c>
      <c r="G5" s="49"/>
      <c r="H5" s="49"/>
      <c r="I5" s="49"/>
      <c r="J5" s="49"/>
      <c r="K5" s="49"/>
      <c r="L5" s="49"/>
      <c r="M5" s="49"/>
      <c r="N5" s="49"/>
      <c r="O5" s="49"/>
    </row>
    <row r="6" spans="1:15" s="50" customFormat="1" ht="19.5" customHeight="1">
      <c r="A6" s="51"/>
      <c r="B6" s="52" t="s">
        <v>26</v>
      </c>
      <c r="C6" s="51"/>
      <c r="D6" s="53"/>
      <c r="E6" s="51"/>
      <c r="F6" s="51"/>
      <c r="G6" s="49"/>
      <c r="H6" s="49"/>
      <c r="I6" s="49"/>
      <c r="J6" s="49"/>
      <c r="K6" s="49"/>
      <c r="L6" s="49"/>
      <c r="M6" s="49"/>
      <c r="N6" s="49"/>
      <c r="O6" s="49"/>
    </row>
    <row r="7" spans="1:15" s="50" customFormat="1" ht="31.5">
      <c r="A7" s="54">
        <v>1</v>
      </c>
      <c r="B7" s="55" t="s">
        <v>27</v>
      </c>
      <c r="C7" s="56" t="s">
        <v>28</v>
      </c>
      <c r="D7" s="57">
        <v>54.2</v>
      </c>
      <c r="E7" s="58"/>
      <c r="F7" s="58"/>
      <c r="G7" s="49"/>
      <c r="H7" s="49"/>
      <c r="I7" s="49"/>
      <c r="J7" s="49"/>
      <c r="K7" s="49"/>
      <c r="L7" s="49"/>
      <c r="M7" s="49"/>
      <c r="N7" s="49"/>
      <c r="O7" s="49"/>
    </row>
    <row r="8" spans="1:15" s="50" customFormat="1" ht="31.5">
      <c r="A8" s="59">
        <v>2</v>
      </c>
      <c r="B8" s="55" t="s">
        <v>29</v>
      </c>
      <c r="C8" s="56" t="s">
        <v>28</v>
      </c>
      <c r="D8" s="57">
        <v>5.4</v>
      </c>
      <c r="E8" s="58"/>
      <c r="F8" s="58"/>
      <c r="G8" s="49"/>
      <c r="H8" s="49"/>
      <c r="I8" s="49"/>
      <c r="J8" s="49"/>
      <c r="K8" s="49"/>
      <c r="L8" s="49"/>
      <c r="M8" s="49"/>
      <c r="N8" s="49"/>
      <c r="O8" s="49"/>
    </row>
    <row r="9" spans="1:15" s="50" customFormat="1" ht="31.5">
      <c r="A9" s="59">
        <v>3</v>
      </c>
      <c r="B9" s="55" t="s">
        <v>30</v>
      </c>
      <c r="C9" s="56" t="s">
        <v>28</v>
      </c>
      <c r="D9" s="57">
        <v>29.2</v>
      </c>
      <c r="E9" s="58"/>
      <c r="F9" s="58"/>
      <c r="G9" s="49"/>
      <c r="H9" s="49"/>
      <c r="I9" s="49"/>
      <c r="J9" s="49"/>
      <c r="K9" s="49"/>
      <c r="L9" s="49"/>
      <c r="M9" s="49"/>
      <c r="N9" s="49"/>
      <c r="O9" s="49"/>
    </row>
    <row r="10" spans="1:15" s="50" customFormat="1" ht="19.5" customHeight="1">
      <c r="A10" s="54">
        <v>4</v>
      </c>
      <c r="B10" s="55" t="s">
        <v>31</v>
      </c>
      <c r="C10" s="56" t="s">
        <v>28</v>
      </c>
      <c r="D10" s="57">
        <f>D7-D8-D9</f>
        <v>19.600000000000005</v>
      </c>
      <c r="E10" s="58"/>
      <c r="F10" s="58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50" customFormat="1" ht="47.25">
      <c r="A11" s="54">
        <v>5</v>
      </c>
      <c r="B11" s="55" t="s">
        <v>32</v>
      </c>
      <c r="C11" s="56" t="s">
        <v>28</v>
      </c>
      <c r="D11" s="57">
        <v>11</v>
      </c>
      <c r="E11" s="58"/>
      <c r="F11" s="58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50" customFormat="1" ht="47.25">
      <c r="A12" s="59">
        <v>6</v>
      </c>
      <c r="B12" s="55" t="s">
        <v>33</v>
      </c>
      <c r="C12" s="56" t="s">
        <v>28</v>
      </c>
      <c r="D12" s="57">
        <v>64.6</v>
      </c>
      <c r="E12" s="58"/>
      <c r="F12" s="58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50" customFormat="1" ht="33">
      <c r="A13" s="59">
        <v>7</v>
      </c>
      <c r="B13" s="60" t="s">
        <v>34</v>
      </c>
      <c r="C13" s="54" t="s">
        <v>28</v>
      </c>
      <c r="D13" s="61">
        <v>1.2</v>
      </c>
      <c r="E13" s="54"/>
      <c r="F13" s="58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50" customFormat="1" ht="49.5">
      <c r="A14" s="54">
        <v>8</v>
      </c>
      <c r="B14" s="60" t="s">
        <v>35</v>
      </c>
      <c r="C14" s="54" t="s">
        <v>28</v>
      </c>
      <c r="D14" s="61">
        <v>10.33</v>
      </c>
      <c r="E14" s="62"/>
      <c r="F14" s="58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50" customFormat="1" ht="47.25">
      <c r="A15" s="54">
        <v>9</v>
      </c>
      <c r="B15" s="55" t="s">
        <v>36</v>
      </c>
      <c r="C15" s="56" t="s">
        <v>37</v>
      </c>
      <c r="D15" s="57">
        <v>70</v>
      </c>
      <c r="E15" s="58"/>
      <c r="F15" s="58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50" customFormat="1" ht="19.5" customHeight="1">
      <c r="A16" s="59">
        <v>10</v>
      </c>
      <c r="B16" s="63" t="s">
        <v>38</v>
      </c>
      <c r="C16" s="54" t="s">
        <v>37</v>
      </c>
      <c r="D16" s="61">
        <v>68</v>
      </c>
      <c r="E16" s="62"/>
      <c r="F16" s="58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50" customFormat="1" ht="33">
      <c r="A17" s="59">
        <v>11</v>
      </c>
      <c r="B17" s="60" t="s">
        <v>39</v>
      </c>
      <c r="C17" s="54" t="s">
        <v>40</v>
      </c>
      <c r="D17" s="61">
        <f>D14</f>
        <v>10.33</v>
      </c>
      <c r="E17" s="54"/>
      <c r="F17" s="58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50" customFormat="1" ht="19.5" customHeight="1">
      <c r="A18" s="54">
        <v>12</v>
      </c>
      <c r="B18" s="63" t="s">
        <v>41</v>
      </c>
      <c r="C18" s="54" t="s">
        <v>37</v>
      </c>
      <c r="D18" s="64">
        <v>130</v>
      </c>
      <c r="E18" s="62"/>
      <c r="F18" s="58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50" customFormat="1" ht="47.25">
      <c r="A19" s="54">
        <v>13</v>
      </c>
      <c r="B19" s="55" t="s">
        <v>42</v>
      </c>
      <c r="C19" s="56" t="s">
        <v>37</v>
      </c>
      <c r="D19" s="57">
        <v>130</v>
      </c>
      <c r="E19" s="58"/>
      <c r="F19" s="58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50" customFormat="1" ht="33">
      <c r="A20" s="59">
        <v>14</v>
      </c>
      <c r="B20" s="60" t="s">
        <v>43</v>
      </c>
      <c r="C20" s="54" t="s">
        <v>28</v>
      </c>
      <c r="D20" s="61">
        <f>6*1.2*0.9*0.5</f>
        <v>3.2399999999999998</v>
      </c>
      <c r="E20" s="54"/>
      <c r="F20" s="58"/>
      <c r="G20" s="49"/>
      <c r="H20" s="49"/>
      <c r="I20" s="49"/>
      <c r="J20" s="49"/>
      <c r="K20" s="49"/>
      <c r="L20" s="49"/>
      <c r="M20" s="49"/>
      <c r="N20" s="49"/>
      <c r="O20" s="49"/>
    </row>
    <row r="21" spans="1:15" s="50" customFormat="1" ht="31.5">
      <c r="A21" s="59">
        <v>15</v>
      </c>
      <c r="B21" s="55" t="s">
        <v>44</v>
      </c>
      <c r="C21" s="56" t="s">
        <v>40</v>
      </c>
      <c r="D21" s="57">
        <v>11</v>
      </c>
      <c r="E21" s="58"/>
      <c r="F21" s="58"/>
      <c r="G21" s="49"/>
      <c r="H21" s="49"/>
      <c r="I21" s="49"/>
      <c r="J21" s="49"/>
      <c r="K21" s="49"/>
      <c r="L21" s="49"/>
      <c r="M21" s="49"/>
      <c r="N21" s="49"/>
      <c r="O21" s="49"/>
    </row>
    <row r="22" spans="1:15" s="50" customFormat="1" ht="31.5">
      <c r="A22" s="54">
        <v>16</v>
      </c>
      <c r="B22" s="55" t="s">
        <v>45</v>
      </c>
      <c r="C22" s="56" t="s">
        <v>46</v>
      </c>
      <c r="D22" s="57">
        <v>67.8</v>
      </c>
      <c r="E22" s="58"/>
      <c r="F22" s="58"/>
      <c r="G22" s="49"/>
      <c r="H22" s="49"/>
      <c r="I22" s="49"/>
      <c r="J22" s="49"/>
      <c r="K22" s="49"/>
      <c r="L22" s="49"/>
      <c r="M22" s="49"/>
      <c r="N22" s="49"/>
      <c r="O22" s="49"/>
    </row>
    <row r="23" spans="1:15" s="50" customFormat="1" ht="33">
      <c r="A23" s="54">
        <v>17</v>
      </c>
      <c r="B23" s="60" t="s">
        <v>47</v>
      </c>
      <c r="C23" s="54" t="s">
        <v>37</v>
      </c>
      <c r="D23" s="61">
        <f>6*1.2*0.5*3</f>
        <v>10.799999999999999</v>
      </c>
      <c r="E23" s="54"/>
      <c r="F23" s="58"/>
      <c r="G23" s="49"/>
      <c r="H23" s="49"/>
      <c r="I23" s="49"/>
      <c r="J23" s="49"/>
      <c r="K23" s="49"/>
      <c r="L23" s="49"/>
      <c r="M23" s="49"/>
      <c r="N23" s="49"/>
      <c r="O23" s="49"/>
    </row>
    <row r="24" spans="1:15" s="50" customFormat="1" ht="47.25">
      <c r="A24" s="59">
        <v>18</v>
      </c>
      <c r="B24" s="55" t="s">
        <v>48</v>
      </c>
      <c r="C24" s="56" t="s">
        <v>37</v>
      </c>
      <c r="D24" s="57">
        <v>31.2</v>
      </c>
      <c r="E24" s="58"/>
      <c r="F24" s="58"/>
      <c r="G24" s="49"/>
      <c r="H24" s="49"/>
      <c r="I24" s="49"/>
      <c r="J24" s="49"/>
      <c r="K24" s="49"/>
      <c r="L24" s="49"/>
      <c r="M24" s="49"/>
      <c r="N24" s="49"/>
      <c r="O24" s="49"/>
    </row>
    <row r="25" spans="1:15" s="50" customFormat="1" ht="49.5">
      <c r="A25" s="59">
        <v>19</v>
      </c>
      <c r="B25" s="60" t="s">
        <v>49</v>
      </c>
      <c r="C25" s="54" t="s">
        <v>37</v>
      </c>
      <c r="D25" s="64">
        <f>22*0.9</f>
        <v>19.8</v>
      </c>
      <c r="E25" s="62"/>
      <c r="F25" s="58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50" customFormat="1" ht="99">
      <c r="A26" s="54">
        <v>20</v>
      </c>
      <c r="B26" s="60" t="s">
        <v>50</v>
      </c>
      <c r="C26" s="54" t="s">
        <v>37</v>
      </c>
      <c r="D26" s="64">
        <v>8</v>
      </c>
      <c r="E26" s="62"/>
      <c r="F26" s="58"/>
      <c r="G26" s="49"/>
      <c r="H26" s="49"/>
      <c r="I26" s="49"/>
      <c r="J26" s="49"/>
      <c r="K26" s="49"/>
      <c r="L26" s="49"/>
      <c r="M26" s="49"/>
      <c r="N26" s="49"/>
      <c r="O26" s="49"/>
    </row>
    <row r="27" spans="1:15" s="50" customFormat="1" ht="82.5">
      <c r="A27" s="54">
        <v>21</v>
      </c>
      <c r="B27" s="60" t="s">
        <v>51</v>
      </c>
      <c r="C27" s="54" t="s">
        <v>37</v>
      </c>
      <c r="D27" s="61">
        <v>11.9</v>
      </c>
      <c r="E27" s="54"/>
      <c r="F27" s="58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50" customFormat="1" ht="49.5">
      <c r="A28" s="59">
        <v>22</v>
      </c>
      <c r="B28" s="60" t="s">
        <v>52</v>
      </c>
      <c r="C28" s="54" t="s">
        <v>53</v>
      </c>
      <c r="D28" s="64">
        <v>8</v>
      </c>
      <c r="E28" s="62"/>
      <c r="F28" s="58"/>
      <c r="G28" s="49"/>
      <c r="H28" s="49"/>
      <c r="I28" s="49"/>
      <c r="J28" s="49"/>
      <c r="K28" s="49"/>
      <c r="L28" s="49"/>
      <c r="M28" s="49"/>
      <c r="N28" s="49"/>
      <c r="O28" s="49"/>
    </row>
    <row r="29" spans="1:15" s="50" customFormat="1" ht="18">
      <c r="A29" s="54"/>
      <c r="B29" s="65" t="s">
        <v>54</v>
      </c>
      <c r="C29" s="54"/>
      <c r="D29" s="61"/>
      <c r="E29" s="54"/>
      <c r="F29" s="58"/>
      <c r="G29" s="49"/>
      <c r="H29" s="49"/>
      <c r="I29" s="49"/>
      <c r="J29" s="49"/>
      <c r="K29" s="49"/>
      <c r="L29" s="49"/>
      <c r="M29" s="49"/>
      <c r="N29" s="49"/>
      <c r="O29" s="49"/>
    </row>
    <row r="30" spans="1:15" s="50" customFormat="1" ht="47.25">
      <c r="A30" s="54">
        <v>1</v>
      </c>
      <c r="B30" s="55" t="s">
        <v>55</v>
      </c>
      <c r="C30" s="56" t="s">
        <v>28</v>
      </c>
      <c r="D30" s="57">
        <v>68</v>
      </c>
      <c r="E30" s="58"/>
      <c r="F30" s="58"/>
      <c r="G30" s="49"/>
      <c r="H30" s="49"/>
      <c r="I30" s="49"/>
      <c r="J30" s="49"/>
      <c r="K30" s="49"/>
      <c r="L30" s="49"/>
      <c r="M30" s="49"/>
      <c r="N30" s="49"/>
      <c r="O30" s="49"/>
    </row>
    <row r="31" spans="1:15" s="50" customFormat="1" ht="47.25">
      <c r="A31" s="59">
        <v>2</v>
      </c>
      <c r="B31" s="55" t="s">
        <v>56</v>
      </c>
      <c r="C31" s="56" t="s">
        <v>28</v>
      </c>
      <c r="D31" s="57">
        <f>34*0.6*0.6</f>
        <v>12.239999999999998</v>
      </c>
      <c r="E31" s="58"/>
      <c r="F31" s="58"/>
      <c r="G31" s="49"/>
      <c r="H31" s="49"/>
      <c r="I31" s="49"/>
      <c r="J31" s="49"/>
      <c r="K31" s="49"/>
      <c r="L31" s="49"/>
      <c r="M31" s="49"/>
      <c r="N31" s="49"/>
      <c r="O31" s="49"/>
    </row>
    <row r="32" spans="1:15" s="50" customFormat="1" ht="31.5">
      <c r="A32" s="59">
        <v>3</v>
      </c>
      <c r="B32" s="55" t="s">
        <v>29</v>
      </c>
      <c r="C32" s="56" t="s">
        <v>28</v>
      </c>
      <c r="D32" s="57">
        <v>3.4</v>
      </c>
      <c r="E32" s="58"/>
      <c r="F32" s="58"/>
      <c r="G32" s="49"/>
      <c r="H32" s="49"/>
      <c r="I32" s="49"/>
      <c r="J32" s="49"/>
      <c r="K32" s="49"/>
      <c r="L32" s="49"/>
      <c r="M32" s="49"/>
      <c r="N32" s="49"/>
      <c r="O32" s="49"/>
    </row>
    <row r="33" spans="1:15" s="50" customFormat="1" ht="63">
      <c r="A33" s="54">
        <v>4</v>
      </c>
      <c r="B33" s="55" t="s">
        <v>57</v>
      </c>
      <c r="C33" s="56" t="s">
        <v>28</v>
      </c>
      <c r="D33" s="57">
        <f>34*0.4</f>
        <v>13.600000000000001</v>
      </c>
      <c r="E33" s="58"/>
      <c r="F33" s="58"/>
      <c r="G33" s="49"/>
      <c r="H33" s="49"/>
      <c r="I33" s="49"/>
      <c r="J33" s="49"/>
      <c r="K33" s="49"/>
      <c r="L33" s="49"/>
      <c r="M33" s="49"/>
      <c r="N33" s="49"/>
      <c r="O33" s="49"/>
    </row>
    <row r="34" spans="1:15" s="50" customFormat="1" ht="18">
      <c r="A34" s="59">
        <v>5</v>
      </c>
      <c r="B34" s="55" t="s">
        <v>31</v>
      </c>
      <c r="C34" s="56" t="s">
        <v>28</v>
      </c>
      <c r="D34" s="57">
        <f>D30+D31-D33</f>
        <v>66.63999999999999</v>
      </c>
      <c r="E34" s="58"/>
      <c r="F34" s="58"/>
      <c r="G34" s="49"/>
      <c r="H34" s="49"/>
      <c r="I34" s="49"/>
      <c r="J34" s="49"/>
      <c r="K34" s="49"/>
      <c r="L34" s="49"/>
      <c r="M34" s="49"/>
      <c r="N34" s="49"/>
      <c r="O34" s="49"/>
    </row>
    <row r="35" spans="1:15" s="50" customFormat="1" ht="31.5">
      <c r="A35" s="59">
        <v>6</v>
      </c>
      <c r="B35" s="55" t="s">
        <v>58</v>
      </c>
      <c r="C35" s="56" t="s">
        <v>59</v>
      </c>
      <c r="D35" s="57">
        <f>D33*1.3*1.75</f>
        <v>30.940000000000005</v>
      </c>
      <c r="E35" s="58"/>
      <c r="F35" s="58"/>
      <c r="G35" s="49"/>
      <c r="H35" s="49"/>
      <c r="I35" s="49"/>
      <c r="J35" s="49"/>
      <c r="K35" s="49"/>
      <c r="L35" s="49"/>
      <c r="M35" s="49"/>
      <c r="N35" s="49"/>
      <c r="O35" s="49"/>
    </row>
    <row r="36" spans="1:15" s="50" customFormat="1" ht="18">
      <c r="A36" s="54">
        <v>7</v>
      </c>
      <c r="B36" s="55" t="s">
        <v>60</v>
      </c>
      <c r="C36" s="56" t="s">
        <v>37</v>
      </c>
      <c r="D36" s="57">
        <v>69</v>
      </c>
      <c r="E36" s="58"/>
      <c r="F36" s="58"/>
      <c r="G36" s="49"/>
      <c r="H36" s="49"/>
      <c r="I36" s="49"/>
      <c r="J36" s="49"/>
      <c r="K36" s="49"/>
      <c r="L36" s="49"/>
      <c r="M36" s="49"/>
      <c r="N36" s="49"/>
      <c r="O36" s="49"/>
    </row>
    <row r="37" spans="1:15" s="50" customFormat="1" ht="63">
      <c r="A37" s="59">
        <v>8</v>
      </c>
      <c r="B37" s="55" t="s">
        <v>61</v>
      </c>
      <c r="C37" s="56" t="s">
        <v>37</v>
      </c>
      <c r="D37" s="57">
        <v>69</v>
      </c>
      <c r="E37" s="58"/>
      <c r="F37" s="58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50" customFormat="1" ht="47.25">
      <c r="A38" s="59">
        <v>9</v>
      </c>
      <c r="B38" s="55" t="s">
        <v>62</v>
      </c>
      <c r="C38" s="56" t="s">
        <v>28</v>
      </c>
      <c r="D38" s="57">
        <f>7*0.7*0.8*0.8</f>
        <v>3.136</v>
      </c>
      <c r="E38" s="58"/>
      <c r="F38" s="58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50" customFormat="1" ht="31.5">
      <c r="A39" s="54">
        <v>10</v>
      </c>
      <c r="B39" s="55" t="s">
        <v>63</v>
      </c>
      <c r="C39" s="56" t="s">
        <v>28</v>
      </c>
      <c r="D39" s="57">
        <f>7*0.8*0.8*0.1</f>
        <v>0.44800000000000006</v>
      </c>
      <c r="E39" s="58"/>
      <c r="F39" s="58"/>
      <c r="G39" s="49"/>
      <c r="H39" s="49"/>
      <c r="I39" s="49"/>
      <c r="J39" s="49"/>
      <c r="K39" s="49"/>
      <c r="L39" s="49"/>
      <c r="M39" s="49"/>
      <c r="N39" s="49"/>
      <c r="O39" s="49"/>
    </row>
    <row r="40" spans="1:15" s="50" customFormat="1" ht="31.5">
      <c r="A40" s="59">
        <v>11</v>
      </c>
      <c r="B40" s="55" t="s">
        <v>64</v>
      </c>
      <c r="C40" s="56" t="s">
        <v>28</v>
      </c>
      <c r="D40" s="57">
        <f>D38</f>
        <v>3.136</v>
      </c>
      <c r="E40" s="58"/>
      <c r="F40" s="58"/>
      <c r="G40" s="49"/>
      <c r="H40" s="49"/>
      <c r="I40" s="49"/>
      <c r="J40" s="49"/>
      <c r="K40" s="49"/>
      <c r="L40" s="49"/>
      <c r="M40" s="49"/>
      <c r="N40" s="49"/>
      <c r="O40" s="49"/>
    </row>
    <row r="41" spans="1:15" s="50" customFormat="1" ht="31.5">
      <c r="A41" s="59">
        <v>12</v>
      </c>
      <c r="B41" s="55" t="s">
        <v>65</v>
      </c>
      <c r="C41" s="56" t="s">
        <v>66</v>
      </c>
      <c r="D41" s="57">
        <v>29.4</v>
      </c>
      <c r="E41" s="58"/>
      <c r="F41" s="58"/>
      <c r="G41" s="49"/>
      <c r="H41" s="49"/>
      <c r="I41" s="49"/>
      <c r="J41" s="49"/>
      <c r="K41" s="49"/>
      <c r="L41" s="49"/>
      <c r="M41" s="49"/>
      <c r="N41" s="49"/>
      <c r="O41" s="49"/>
    </row>
    <row r="42" spans="1:15" s="50" customFormat="1" ht="31.5">
      <c r="A42" s="54">
        <v>13</v>
      </c>
      <c r="B42" s="55" t="s">
        <v>67</v>
      </c>
      <c r="C42" s="56" t="s">
        <v>28</v>
      </c>
      <c r="D42" s="57">
        <v>1.3</v>
      </c>
      <c r="E42" s="58"/>
      <c r="F42" s="58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50" customFormat="1" ht="47.25">
      <c r="A43" s="59">
        <v>14</v>
      </c>
      <c r="B43" s="55" t="s">
        <v>68</v>
      </c>
      <c r="C43" s="56" t="s">
        <v>37</v>
      </c>
      <c r="D43" s="57">
        <v>32.4</v>
      </c>
      <c r="E43" s="58"/>
      <c r="F43" s="58"/>
      <c r="G43" s="49"/>
      <c r="H43" s="49"/>
      <c r="I43" s="49"/>
      <c r="J43" s="49"/>
      <c r="K43" s="49"/>
      <c r="L43" s="49"/>
      <c r="M43" s="49"/>
      <c r="N43" s="49"/>
      <c r="O43" s="49"/>
    </row>
    <row r="44" spans="1:15" s="50" customFormat="1" ht="31.5">
      <c r="A44" s="59">
        <v>15</v>
      </c>
      <c r="B44" s="55" t="s">
        <v>69</v>
      </c>
      <c r="C44" s="56" t="s">
        <v>70</v>
      </c>
      <c r="D44" s="57">
        <v>34</v>
      </c>
      <c r="E44" s="58"/>
      <c r="F44" s="58"/>
      <c r="G44" s="49"/>
      <c r="H44" s="49"/>
      <c r="I44" s="49"/>
      <c r="J44" s="49"/>
      <c r="K44" s="49"/>
      <c r="L44" s="49"/>
      <c r="M44" s="49"/>
      <c r="N44" s="49"/>
      <c r="O44" s="49"/>
    </row>
    <row r="45" spans="1:15" s="50" customFormat="1" ht="18">
      <c r="A45" s="54">
        <v>16</v>
      </c>
      <c r="B45" s="55" t="s">
        <v>71</v>
      </c>
      <c r="C45" s="56" t="s">
        <v>37</v>
      </c>
      <c r="D45" s="57">
        <v>32</v>
      </c>
      <c r="E45" s="58"/>
      <c r="F45" s="58"/>
      <c r="G45" s="49"/>
      <c r="H45" s="49"/>
      <c r="I45" s="49"/>
      <c r="J45" s="49"/>
      <c r="K45" s="49"/>
      <c r="L45" s="49"/>
      <c r="M45" s="49"/>
      <c r="N45" s="49"/>
      <c r="O45" s="49"/>
    </row>
    <row r="46" spans="1:15" s="50" customFormat="1" ht="47.25">
      <c r="A46" s="59">
        <v>17</v>
      </c>
      <c r="B46" s="55" t="s">
        <v>72</v>
      </c>
      <c r="C46" s="56" t="s">
        <v>28</v>
      </c>
      <c r="D46" s="57">
        <v>5.7</v>
      </c>
      <c r="E46" s="58"/>
      <c r="F46" s="58"/>
      <c r="G46" s="49"/>
      <c r="H46" s="49"/>
      <c r="I46" s="49"/>
      <c r="J46" s="49"/>
      <c r="K46" s="49"/>
      <c r="L46" s="49"/>
      <c r="M46" s="49"/>
      <c r="N46" s="49"/>
      <c r="O46" s="49"/>
    </row>
    <row r="47" spans="1:15" s="50" customFormat="1" ht="47.25">
      <c r="A47" s="59">
        <v>18</v>
      </c>
      <c r="B47" s="55" t="s">
        <v>73</v>
      </c>
      <c r="C47" s="56" t="s">
        <v>37</v>
      </c>
      <c r="D47" s="57">
        <v>133.7</v>
      </c>
      <c r="E47" s="58"/>
      <c r="F47" s="58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0" customFormat="1" ht="47.25">
      <c r="A48" s="54">
        <v>19</v>
      </c>
      <c r="B48" s="55" t="s">
        <v>74</v>
      </c>
      <c r="C48" s="56" t="s">
        <v>37</v>
      </c>
      <c r="D48" s="57">
        <v>22.5</v>
      </c>
      <c r="E48" s="58"/>
      <c r="F48" s="58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50" customFormat="1" ht="63">
      <c r="A49" s="59">
        <v>20</v>
      </c>
      <c r="B49" s="55" t="s">
        <v>75</v>
      </c>
      <c r="C49" s="56" t="s">
        <v>37</v>
      </c>
      <c r="D49" s="57">
        <v>12.8</v>
      </c>
      <c r="E49" s="58"/>
      <c r="F49" s="58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50" customFormat="1" ht="63">
      <c r="A50" s="59">
        <v>21</v>
      </c>
      <c r="B50" s="55" t="s">
        <v>76</v>
      </c>
      <c r="C50" s="56" t="s">
        <v>37</v>
      </c>
      <c r="D50" s="57">
        <v>2.8</v>
      </c>
      <c r="E50" s="58"/>
      <c r="F50" s="58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50" customFormat="1" ht="31.5">
      <c r="A51" s="54">
        <v>22</v>
      </c>
      <c r="B51" s="55" t="s">
        <v>77</v>
      </c>
      <c r="C51" s="56" t="s">
        <v>28</v>
      </c>
      <c r="D51" s="57">
        <f>(70+25.8)*0.4</f>
        <v>38.32</v>
      </c>
      <c r="E51" s="58"/>
      <c r="F51" s="58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50" customFormat="1" ht="31.5">
      <c r="A52" s="59">
        <v>23</v>
      </c>
      <c r="B52" s="55" t="s">
        <v>78</v>
      </c>
      <c r="C52" s="56" t="s">
        <v>28</v>
      </c>
      <c r="D52" s="57">
        <v>9.6</v>
      </c>
      <c r="E52" s="58"/>
      <c r="F52" s="58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50" customFormat="1" ht="18">
      <c r="A53" s="59">
        <v>24</v>
      </c>
      <c r="B53" s="55" t="s">
        <v>79</v>
      </c>
      <c r="C53" s="56" t="s">
        <v>40</v>
      </c>
      <c r="D53" s="57">
        <f>D52*0.5</f>
        <v>4.8</v>
      </c>
      <c r="E53" s="58"/>
      <c r="F53" s="58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50" customFormat="1" ht="31.5">
      <c r="A54" s="54">
        <v>25</v>
      </c>
      <c r="B54" s="55" t="s">
        <v>80</v>
      </c>
      <c r="C54" s="56" t="s">
        <v>46</v>
      </c>
      <c r="D54" s="57">
        <v>57</v>
      </c>
      <c r="E54" s="58"/>
      <c r="F54" s="58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50" customFormat="1" ht="47.25">
      <c r="A55" s="59">
        <v>26</v>
      </c>
      <c r="B55" s="55" t="s">
        <v>81</v>
      </c>
      <c r="C55" s="56" t="s">
        <v>37</v>
      </c>
      <c r="D55" s="57">
        <f>12.3*2.1</f>
        <v>25.830000000000002</v>
      </c>
      <c r="E55" s="58"/>
      <c r="F55" s="58"/>
      <c r="G55" s="49"/>
      <c r="H55" s="49"/>
      <c r="I55" s="49"/>
      <c r="J55" s="49"/>
      <c r="K55" s="49"/>
      <c r="L55" s="49"/>
      <c r="M55" s="49"/>
      <c r="N55" s="49"/>
      <c r="O55" s="49"/>
    </row>
    <row r="56" spans="1:15" s="50" customFormat="1" ht="31.5">
      <c r="A56" s="59">
        <v>27</v>
      </c>
      <c r="B56" s="55" t="s">
        <v>58</v>
      </c>
      <c r="C56" s="56" t="s">
        <v>59</v>
      </c>
      <c r="D56" s="57">
        <f>D51*1.3*1.75</f>
        <v>87.178</v>
      </c>
      <c r="E56" s="58"/>
      <c r="F56" s="58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50" customFormat="1" ht="18">
      <c r="A57" s="59"/>
      <c r="B57" s="66" t="s">
        <v>82</v>
      </c>
      <c r="C57" s="56"/>
      <c r="D57" s="57"/>
      <c r="E57" s="58"/>
      <c r="F57" s="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8">
      <c r="A58" s="68"/>
      <c r="B58" s="69" t="s">
        <v>83</v>
      </c>
      <c r="C58" s="70">
        <v>0.1</v>
      </c>
      <c r="D58" s="71"/>
      <c r="E58" s="72"/>
      <c r="F58" s="72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8">
      <c r="A59" s="68"/>
      <c r="B59" s="74" t="s">
        <v>84</v>
      </c>
      <c r="C59" s="75"/>
      <c r="D59" s="71"/>
      <c r="E59" s="72"/>
      <c r="F59" s="76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8">
      <c r="A60" s="68"/>
      <c r="B60" s="69" t="s">
        <v>85</v>
      </c>
      <c r="C60" s="70">
        <v>0.08</v>
      </c>
      <c r="D60" s="71"/>
      <c r="E60" s="72"/>
      <c r="F60" s="72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8">
      <c r="A61" s="68"/>
      <c r="B61" s="74" t="s">
        <v>84</v>
      </c>
      <c r="C61" s="75"/>
      <c r="D61" s="71"/>
      <c r="E61" s="72"/>
      <c r="F61" s="76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8">
      <c r="A62" s="68"/>
      <c r="B62" s="69" t="s">
        <v>86</v>
      </c>
      <c r="C62" s="70">
        <v>0.05</v>
      </c>
      <c r="D62" s="71"/>
      <c r="E62" s="72"/>
      <c r="F62" s="72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8">
      <c r="A63" s="68"/>
      <c r="B63" s="77" t="s">
        <v>84</v>
      </c>
      <c r="C63" s="75"/>
      <c r="D63" s="71"/>
      <c r="E63" s="72"/>
      <c r="F63" s="76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8">
      <c r="A64" s="68"/>
      <c r="B64" s="78"/>
      <c r="C64" s="70"/>
      <c r="D64" s="71"/>
      <c r="E64" s="72"/>
      <c r="F64" s="72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8.75" thickBot="1">
      <c r="A65" s="79"/>
      <c r="B65" s="80" t="s">
        <v>84</v>
      </c>
      <c r="C65" s="81"/>
      <c r="D65" s="82"/>
      <c r="E65" s="83"/>
      <c r="F65" s="84"/>
      <c r="G65" s="73"/>
      <c r="H65" s="73"/>
      <c r="I65" s="73"/>
      <c r="J65" s="73"/>
      <c r="K65" s="73"/>
      <c r="L65" s="73"/>
      <c r="M65" s="73"/>
      <c r="N65" s="73"/>
      <c r="O65" s="73"/>
    </row>
    <row r="67" ht="18">
      <c r="F67" s="85"/>
    </row>
  </sheetData>
  <sheetProtection/>
  <mergeCells count="9">
    <mergeCell ref="P3:AD3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4">
      <selection activeCell="C24" sqref="C24"/>
    </sheetView>
  </sheetViews>
  <sheetFormatPr defaultColWidth="9.140625" defaultRowHeight="15"/>
  <cols>
    <col min="1" max="1" width="8.28125" style="41" customWidth="1"/>
    <col min="2" max="2" width="48.57421875" style="41" customWidth="1"/>
    <col min="3" max="3" width="10.28125" style="41" bestFit="1" customWidth="1"/>
    <col min="4" max="4" width="7.140625" style="41" customWidth="1"/>
    <col min="5" max="5" width="7.28125" style="41" bestFit="1" customWidth="1"/>
    <col min="6" max="6" width="7.421875" style="41" bestFit="1" customWidth="1"/>
    <col min="7" max="7" width="7.28125" style="41" bestFit="1" customWidth="1"/>
    <col min="8" max="8" width="9.421875" style="41" customWidth="1"/>
    <col min="9" max="9" width="7.28125" style="41" bestFit="1" customWidth="1"/>
    <col min="10" max="10" width="6.28125" style="41" bestFit="1" customWidth="1"/>
    <col min="11" max="11" width="8.57421875" style="41" bestFit="1" customWidth="1"/>
    <col min="12" max="20" width="12.7109375" style="41" customWidth="1"/>
    <col min="21" max="16384" width="9.140625" style="41" customWidth="1"/>
  </cols>
  <sheetData>
    <row r="1" spans="1:11" ht="24.75" customHeight="1">
      <c r="A1" s="320" t="s">
        <v>87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20" s="44" customFormat="1" ht="33.75" customHeight="1" thickBot="1">
      <c r="A2" s="321" t="s">
        <v>88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42"/>
      <c r="M2" s="43"/>
      <c r="N2" s="43"/>
      <c r="O2" s="43"/>
      <c r="P2" s="43"/>
      <c r="Q2" s="43"/>
      <c r="R2" s="43"/>
      <c r="S2" s="43"/>
      <c r="T2" s="43"/>
    </row>
    <row r="3" spans="1:35" s="46" customFormat="1" ht="38.25" customHeight="1" thickBot="1">
      <c r="A3" s="322" t="s">
        <v>20</v>
      </c>
      <c r="B3" s="324" t="s">
        <v>21</v>
      </c>
      <c r="C3" s="326" t="s">
        <v>22</v>
      </c>
      <c r="D3" s="326" t="s">
        <v>23</v>
      </c>
      <c r="E3" s="334" t="s">
        <v>89</v>
      </c>
      <c r="F3" s="334"/>
      <c r="G3" s="335" t="s">
        <v>90</v>
      </c>
      <c r="H3" s="336"/>
      <c r="I3" s="337" t="s">
        <v>91</v>
      </c>
      <c r="J3" s="337"/>
      <c r="K3" s="338" t="s">
        <v>25</v>
      </c>
      <c r="L3" s="45"/>
      <c r="M3" s="45"/>
      <c r="N3" s="45"/>
      <c r="O3" s="45"/>
      <c r="P3" s="45"/>
      <c r="Q3" s="45"/>
      <c r="R3" s="45"/>
      <c r="S3" s="45"/>
      <c r="T3" s="45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</row>
    <row r="4" spans="1:20" ht="78.75" customHeight="1" thickBot="1">
      <c r="A4" s="323"/>
      <c r="B4" s="325"/>
      <c r="C4" s="327"/>
      <c r="D4" s="327"/>
      <c r="E4" s="86" t="s">
        <v>92</v>
      </c>
      <c r="F4" s="87" t="s">
        <v>93</v>
      </c>
      <c r="G4" s="88" t="s">
        <v>92</v>
      </c>
      <c r="H4" s="89" t="s">
        <v>93</v>
      </c>
      <c r="I4" s="86" t="s">
        <v>92</v>
      </c>
      <c r="J4" s="87" t="s">
        <v>93</v>
      </c>
      <c r="K4" s="339"/>
      <c r="L4" s="45"/>
      <c r="M4" s="45"/>
      <c r="N4" s="45"/>
      <c r="O4" s="45"/>
      <c r="P4" s="45"/>
      <c r="Q4" s="45"/>
      <c r="R4" s="45"/>
      <c r="S4" s="45"/>
      <c r="T4" s="45"/>
    </row>
    <row r="5" spans="1:20" s="50" customFormat="1" ht="19.5" customHeight="1" thickBot="1">
      <c r="A5" s="90">
        <v>1</v>
      </c>
      <c r="B5" s="91">
        <v>2</v>
      </c>
      <c r="C5" s="90">
        <v>3</v>
      </c>
      <c r="D5" s="90">
        <v>4</v>
      </c>
      <c r="E5" s="92">
        <v>5</v>
      </c>
      <c r="F5" s="93">
        <v>6</v>
      </c>
      <c r="G5" s="94">
        <v>7</v>
      </c>
      <c r="H5" s="95">
        <v>8</v>
      </c>
      <c r="I5" s="92">
        <v>9</v>
      </c>
      <c r="J5" s="93">
        <v>10</v>
      </c>
      <c r="K5" s="90">
        <v>11</v>
      </c>
      <c r="L5" s="49"/>
      <c r="M5" s="49"/>
      <c r="N5" s="49"/>
      <c r="O5" s="49"/>
      <c r="P5" s="49"/>
      <c r="Q5" s="49"/>
      <c r="R5" s="49"/>
      <c r="S5" s="49"/>
      <c r="T5" s="49"/>
    </row>
    <row r="6" spans="1:20" s="50" customFormat="1" ht="49.5">
      <c r="A6" s="96">
        <v>1</v>
      </c>
      <c r="B6" s="97" t="s">
        <v>94</v>
      </c>
      <c r="C6" s="98" t="s">
        <v>70</v>
      </c>
      <c r="D6" s="99">
        <v>1</v>
      </c>
      <c r="E6" s="100"/>
      <c r="F6" s="101"/>
      <c r="G6" s="102"/>
      <c r="H6" s="103"/>
      <c r="I6" s="100"/>
      <c r="J6" s="104"/>
      <c r="K6" s="105"/>
      <c r="L6" s="49"/>
      <c r="M6" s="49"/>
      <c r="N6" s="49"/>
      <c r="O6" s="49"/>
      <c r="P6" s="49"/>
      <c r="Q6" s="49"/>
      <c r="R6" s="49"/>
      <c r="S6" s="49"/>
      <c r="T6" s="49"/>
    </row>
    <row r="7" spans="1:20" s="50" customFormat="1" ht="33">
      <c r="A7" s="54">
        <v>2</v>
      </c>
      <c r="B7" s="106" t="s">
        <v>95</v>
      </c>
      <c r="C7" s="54" t="s">
        <v>70</v>
      </c>
      <c r="D7" s="107">
        <v>4</v>
      </c>
      <c r="E7" s="108"/>
      <c r="F7" s="109"/>
      <c r="G7" s="110"/>
      <c r="H7" s="111"/>
      <c r="I7" s="108"/>
      <c r="J7" s="112"/>
      <c r="K7" s="62"/>
      <c r="L7" s="49"/>
      <c r="M7" s="49"/>
      <c r="N7" s="49"/>
      <c r="O7" s="49"/>
      <c r="P7" s="49"/>
      <c r="Q7" s="49"/>
      <c r="R7" s="49"/>
      <c r="S7" s="49"/>
      <c r="T7" s="49"/>
    </row>
    <row r="8" spans="1:20" s="50" customFormat="1" ht="19.5" customHeight="1">
      <c r="A8" s="54">
        <v>3</v>
      </c>
      <c r="B8" s="61" t="s">
        <v>96</v>
      </c>
      <c r="C8" s="54" t="s">
        <v>70</v>
      </c>
      <c r="D8" s="107">
        <v>1</v>
      </c>
      <c r="E8" s="108"/>
      <c r="F8" s="109"/>
      <c r="G8" s="110"/>
      <c r="H8" s="111"/>
      <c r="I8" s="108"/>
      <c r="J8" s="112"/>
      <c r="K8" s="62"/>
      <c r="L8" s="49"/>
      <c r="M8" s="49"/>
      <c r="N8" s="49"/>
      <c r="O8" s="49"/>
      <c r="P8" s="49"/>
      <c r="Q8" s="49"/>
      <c r="R8" s="49"/>
      <c r="S8" s="49"/>
      <c r="T8" s="49"/>
    </row>
    <row r="9" spans="1:20" s="50" customFormat="1" ht="33">
      <c r="A9" s="54">
        <v>4</v>
      </c>
      <c r="B9" s="106" t="s">
        <v>97</v>
      </c>
      <c r="C9" s="54" t="s">
        <v>66</v>
      </c>
      <c r="D9" s="107">
        <v>30</v>
      </c>
      <c r="E9" s="113"/>
      <c r="F9" s="112"/>
      <c r="G9" s="114"/>
      <c r="H9" s="111"/>
      <c r="I9" s="113"/>
      <c r="J9" s="112"/>
      <c r="K9" s="62"/>
      <c r="L9" s="49"/>
      <c r="M9" s="49"/>
      <c r="N9" s="49"/>
      <c r="O9" s="49"/>
      <c r="P9" s="49"/>
      <c r="Q9" s="49"/>
      <c r="R9" s="49"/>
      <c r="S9" s="49"/>
      <c r="T9" s="49"/>
    </row>
    <row r="10" spans="1:20" s="50" customFormat="1" ht="33">
      <c r="A10" s="54">
        <v>5</v>
      </c>
      <c r="B10" s="106" t="s">
        <v>98</v>
      </c>
      <c r="C10" s="54" t="s">
        <v>66</v>
      </c>
      <c r="D10" s="107">
        <v>25</v>
      </c>
      <c r="E10" s="113"/>
      <c r="F10" s="112"/>
      <c r="G10" s="114"/>
      <c r="H10" s="111"/>
      <c r="I10" s="113"/>
      <c r="J10" s="112"/>
      <c r="K10" s="62"/>
      <c r="L10" s="49"/>
      <c r="M10" s="49"/>
      <c r="N10" s="49"/>
      <c r="O10" s="49"/>
      <c r="P10" s="49"/>
      <c r="Q10" s="49"/>
      <c r="R10" s="49"/>
      <c r="S10" s="49"/>
      <c r="T10" s="49"/>
    </row>
    <row r="11" spans="1:20" s="50" customFormat="1" ht="18">
      <c r="A11" s="54">
        <v>6</v>
      </c>
      <c r="B11" s="106" t="s">
        <v>99</v>
      </c>
      <c r="C11" s="54" t="s">
        <v>70</v>
      </c>
      <c r="D11" s="107">
        <v>2</v>
      </c>
      <c r="E11" s="108"/>
      <c r="F11" s="112"/>
      <c r="G11" s="110"/>
      <c r="H11" s="111"/>
      <c r="I11" s="113"/>
      <c r="J11" s="112"/>
      <c r="K11" s="62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50" customFormat="1" ht="19.5" customHeight="1">
      <c r="A12" s="115">
        <v>7</v>
      </c>
      <c r="B12" s="106" t="s">
        <v>100</v>
      </c>
      <c r="C12" s="54" t="s">
        <v>70</v>
      </c>
      <c r="D12" s="54">
        <v>8</v>
      </c>
      <c r="E12" s="108"/>
      <c r="F12" s="112"/>
      <c r="G12" s="110"/>
      <c r="H12" s="111"/>
      <c r="I12" s="113"/>
      <c r="J12" s="112"/>
      <c r="K12" s="62"/>
      <c r="L12" s="49"/>
      <c r="M12" s="49"/>
      <c r="N12" s="49"/>
      <c r="O12" s="49"/>
      <c r="P12" s="49"/>
      <c r="Q12" s="49"/>
      <c r="R12" s="49"/>
      <c r="S12" s="49"/>
      <c r="T12" s="49"/>
    </row>
    <row r="13" spans="1:20" s="50" customFormat="1" ht="19.5" customHeight="1">
      <c r="A13" s="54">
        <v>8</v>
      </c>
      <c r="B13" s="61" t="s">
        <v>101</v>
      </c>
      <c r="C13" s="54" t="s">
        <v>66</v>
      </c>
      <c r="D13" s="54">
        <v>55</v>
      </c>
      <c r="E13" s="113"/>
      <c r="F13" s="112"/>
      <c r="G13" s="114"/>
      <c r="H13" s="111"/>
      <c r="I13" s="116"/>
      <c r="J13" s="112"/>
      <c r="K13" s="62"/>
      <c r="L13" s="49"/>
      <c r="M13" s="49"/>
      <c r="N13" s="49"/>
      <c r="O13" s="49"/>
      <c r="P13" s="49"/>
      <c r="Q13" s="49"/>
      <c r="R13" s="49"/>
      <c r="S13" s="49"/>
      <c r="T13" s="49"/>
    </row>
    <row r="14" spans="1:20" s="50" customFormat="1" ht="19.5" customHeight="1">
      <c r="A14" s="54">
        <v>9</v>
      </c>
      <c r="B14" s="61" t="s">
        <v>102</v>
      </c>
      <c r="C14" s="54" t="s">
        <v>66</v>
      </c>
      <c r="D14" s="54">
        <v>1</v>
      </c>
      <c r="E14" s="108"/>
      <c r="F14" s="112"/>
      <c r="G14" s="110"/>
      <c r="H14" s="111"/>
      <c r="I14" s="108"/>
      <c r="J14" s="112"/>
      <c r="K14" s="62"/>
      <c r="L14" s="49"/>
      <c r="M14" s="49"/>
      <c r="N14" s="49"/>
      <c r="O14" s="49"/>
      <c r="P14" s="49"/>
      <c r="Q14" s="49"/>
      <c r="R14" s="49"/>
      <c r="S14" s="49"/>
      <c r="T14" s="49"/>
    </row>
    <row r="15" spans="1:20" s="50" customFormat="1" ht="19.5" customHeight="1">
      <c r="A15" s="115"/>
      <c r="B15" s="117" t="s">
        <v>103</v>
      </c>
      <c r="C15" s="115"/>
      <c r="D15" s="115"/>
      <c r="E15" s="116"/>
      <c r="F15" s="118"/>
      <c r="G15" s="119"/>
      <c r="H15" s="120"/>
      <c r="I15" s="116"/>
      <c r="J15" s="121"/>
      <c r="K15" s="122"/>
      <c r="L15" s="49"/>
      <c r="M15" s="49"/>
      <c r="N15" s="49"/>
      <c r="O15" s="49"/>
      <c r="P15" s="49"/>
      <c r="Q15" s="49"/>
      <c r="R15" s="49"/>
      <c r="S15" s="49"/>
      <c r="T15" s="49"/>
    </row>
    <row r="16" spans="1:20" s="50" customFormat="1" ht="33">
      <c r="A16" s="115"/>
      <c r="B16" s="106" t="s">
        <v>104</v>
      </c>
      <c r="C16" s="115"/>
      <c r="D16" s="115"/>
      <c r="E16" s="116"/>
      <c r="F16" s="121"/>
      <c r="G16" s="119"/>
      <c r="H16" s="123"/>
      <c r="I16" s="116"/>
      <c r="J16" s="124"/>
      <c r="K16" s="115"/>
      <c r="L16" s="49"/>
      <c r="M16" s="49"/>
      <c r="N16" s="49"/>
      <c r="O16" s="49"/>
      <c r="P16" s="49"/>
      <c r="Q16" s="49"/>
      <c r="R16" s="49"/>
      <c r="S16" s="49"/>
      <c r="T16" s="49"/>
    </row>
    <row r="17" spans="1:20" s="50" customFormat="1" ht="33">
      <c r="A17" s="115"/>
      <c r="B17" s="106" t="s">
        <v>105</v>
      </c>
      <c r="C17" s="125">
        <v>0.68</v>
      </c>
      <c r="D17" s="115"/>
      <c r="E17" s="116"/>
      <c r="F17" s="124"/>
      <c r="G17" s="119"/>
      <c r="H17" s="123"/>
      <c r="I17" s="116"/>
      <c r="J17" s="124"/>
      <c r="K17" s="62"/>
      <c r="L17" s="49"/>
      <c r="M17" s="49"/>
      <c r="N17" s="49"/>
      <c r="O17" s="49"/>
      <c r="P17" s="49"/>
      <c r="Q17" s="49"/>
      <c r="R17" s="49"/>
      <c r="S17" s="49"/>
      <c r="T17" s="49"/>
    </row>
    <row r="18" spans="1:20" s="50" customFormat="1" ht="31.5" customHeight="1">
      <c r="A18" s="115"/>
      <c r="B18" s="106" t="s">
        <v>106</v>
      </c>
      <c r="C18" s="125">
        <v>0.1</v>
      </c>
      <c r="D18" s="115"/>
      <c r="E18" s="116"/>
      <c r="F18" s="124"/>
      <c r="G18" s="119"/>
      <c r="H18" s="126"/>
      <c r="I18" s="116"/>
      <c r="J18" s="124"/>
      <c r="K18" s="62"/>
      <c r="L18" s="49"/>
      <c r="M18" s="49"/>
      <c r="N18" s="49"/>
      <c r="O18" s="49"/>
      <c r="P18" s="49"/>
      <c r="Q18" s="49"/>
      <c r="R18" s="49"/>
      <c r="S18" s="49"/>
      <c r="T18" s="49"/>
    </row>
    <row r="19" spans="1:20" s="50" customFormat="1" ht="19.5" customHeight="1">
      <c r="A19" s="115"/>
      <c r="B19" s="127" t="s">
        <v>93</v>
      </c>
      <c r="C19" s="115"/>
      <c r="D19" s="115"/>
      <c r="E19" s="116"/>
      <c r="F19" s="124"/>
      <c r="G19" s="119"/>
      <c r="H19" s="126"/>
      <c r="I19" s="116"/>
      <c r="J19" s="124"/>
      <c r="K19" s="128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50" customFormat="1" ht="33">
      <c r="A20" s="115"/>
      <c r="B20" s="106" t="s">
        <v>107</v>
      </c>
      <c r="C20" s="125">
        <v>0.08</v>
      </c>
      <c r="D20" s="115"/>
      <c r="E20" s="116"/>
      <c r="F20" s="124"/>
      <c r="G20" s="119"/>
      <c r="H20" s="126"/>
      <c r="I20" s="116"/>
      <c r="J20" s="124"/>
      <c r="K20" s="62"/>
      <c r="L20" s="49"/>
      <c r="M20" s="49"/>
      <c r="N20" s="49"/>
      <c r="O20" s="49"/>
      <c r="P20" s="49"/>
      <c r="Q20" s="49"/>
      <c r="R20" s="49"/>
      <c r="S20" s="49"/>
      <c r="T20" s="49"/>
    </row>
    <row r="21" spans="1:20" s="50" customFormat="1" ht="19.5" customHeight="1">
      <c r="A21" s="115"/>
      <c r="B21" s="127" t="s">
        <v>93</v>
      </c>
      <c r="C21" s="115"/>
      <c r="D21" s="115"/>
      <c r="E21" s="116"/>
      <c r="F21" s="124"/>
      <c r="G21" s="119"/>
      <c r="H21" s="126"/>
      <c r="I21" s="116"/>
      <c r="J21" s="124"/>
      <c r="K21" s="128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50" customFormat="1" ht="19.5" customHeight="1">
      <c r="A22" s="115"/>
      <c r="B22" s="106" t="s">
        <v>108</v>
      </c>
      <c r="C22" s="125">
        <v>0.05</v>
      </c>
      <c r="D22" s="115"/>
      <c r="E22" s="116"/>
      <c r="F22" s="124"/>
      <c r="G22" s="119"/>
      <c r="H22" s="126"/>
      <c r="I22" s="116"/>
      <c r="J22" s="124"/>
      <c r="K22" s="62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50" customFormat="1" ht="19.5" customHeight="1">
      <c r="A23" s="115"/>
      <c r="B23" s="127" t="s">
        <v>93</v>
      </c>
      <c r="C23" s="115"/>
      <c r="D23" s="115"/>
      <c r="E23" s="116"/>
      <c r="F23" s="124"/>
      <c r="G23" s="119"/>
      <c r="H23" s="126"/>
      <c r="I23" s="116"/>
      <c r="J23" s="124"/>
      <c r="K23" s="128"/>
      <c r="L23" s="49"/>
      <c r="M23" s="49"/>
      <c r="N23" s="49"/>
      <c r="O23" s="49"/>
      <c r="P23" s="49"/>
      <c r="Q23" s="49"/>
      <c r="R23" s="49"/>
      <c r="S23" s="49"/>
      <c r="T23" s="49"/>
    </row>
    <row r="24" spans="1:20" s="50" customFormat="1" ht="19.5" customHeight="1">
      <c r="A24" s="115"/>
      <c r="B24" s="106"/>
      <c r="C24" s="125"/>
      <c r="D24" s="115"/>
      <c r="E24" s="116"/>
      <c r="F24" s="124"/>
      <c r="G24" s="119"/>
      <c r="H24" s="126"/>
      <c r="I24" s="116"/>
      <c r="J24" s="124"/>
      <c r="K24" s="62"/>
      <c r="L24" s="49"/>
      <c r="M24" s="49"/>
      <c r="N24" s="49"/>
      <c r="O24" s="49"/>
      <c r="P24" s="49"/>
      <c r="Q24" s="49"/>
      <c r="R24" s="49"/>
      <c r="S24" s="49"/>
      <c r="T24" s="49"/>
    </row>
    <row r="25" spans="1:20" s="50" customFormat="1" ht="19.5" customHeight="1" thickBot="1">
      <c r="A25" s="129"/>
      <c r="B25" s="130" t="s">
        <v>93</v>
      </c>
      <c r="C25" s="129"/>
      <c r="D25" s="129"/>
      <c r="E25" s="131"/>
      <c r="F25" s="132"/>
      <c r="G25" s="133"/>
      <c r="H25" s="134"/>
      <c r="I25" s="131"/>
      <c r="J25" s="132"/>
      <c r="K25" s="135"/>
      <c r="L25" s="49"/>
      <c r="M25" s="49"/>
      <c r="N25" s="49"/>
      <c r="O25" s="49"/>
      <c r="P25" s="49"/>
      <c r="Q25" s="49"/>
      <c r="R25" s="49"/>
      <c r="S25" s="49"/>
      <c r="T25" s="49"/>
    </row>
  </sheetData>
  <sheetProtection/>
  <mergeCells count="11">
    <mergeCell ref="A1:K1"/>
    <mergeCell ref="A2:K2"/>
    <mergeCell ref="A3:A4"/>
    <mergeCell ref="B3:B4"/>
    <mergeCell ref="C3:C4"/>
    <mergeCell ref="D3:D4"/>
    <mergeCell ref="E3:F3"/>
    <mergeCell ref="G3:H3"/>
    <mergeCell ref="I3:J3"/>
    <mergeCell ref="K3:K4"/>
    <mergeCell ref="U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7">
      <selection activeCell="C28" sqref="C28"/>
    </sheetView>
  </sheetViews>
  <sheetFormatPr defaultColWidth="9.140625" defaultRowHeight="15"/>
  <cols>
    <col min="1" max="1" width="5.28125" style="41" customWidth="1"/>
    <col min="2" max="2" width="46.8515625" style="41" customWidth="1"/>
    <col min="3" max="3" width="6.57421875" style="41" customWidth="1"/>
    <col min="4" max="4" width="8.421875" style="41" customWidth="1"/>
    <col min="5" max="5" width="9.140625" style="41" customWidth="1"/>
    <col min="6" max="6" width="10.28125" style="41" customWidth="1"/>
    <col min="7" max="15" width="12.7109375" style="41" customWidth="1"/>
    <col min="16" max="16384" width="9.140625" style="41" customWidth="1"/>
  </cols>
  <sheetData>
    <row r="1" spans="1:6" ht="34.5" customHeight="1">
      <c r="A1" s="320" t="s">
        <v>109</v>
      </c>
      <c r="B1" s="320"/>
      <c r="C1" s="320"/>
      <c r="D1" s="320"/>
      <c r="E1" s="320"/>
      <c r="F1" s="320"/>
    </row>
    <row r="2" spans="1:15" s="44" customFormat="1" ht="20.25" customHeight="1" thickBot="1">
      <c r="A2" s="321" t="s">
        <v>110</v>
      </c>
      <c r="B2" s="321"/>
      <c r="C2" s="321"/>
      <c r="D2" s="321"/>
      <c r="E2" s="321"/>
      <c r="F2" s="321"/>
      <c r="G2" s="42"/>
      <c r="H2" s="43"/>
      <c r="I2" s="43"/>
      <c r="J2" s="43"/>
      <c r="K2" s="43"/>
      <c r="L2" s="43"/>
      <c r="M2" s="43"/>
      <c r="N2" s="43"/>
      <c r="O2" s="43"/>
    </row>
    <row r="3" spans="1:30" s="46" customFormat="1" ht="38.25" customHeight="1" thickBot="1">
      <c r="A3" s="322" t="s">
        <v>20</v>
      </c>
      <c r="B3" s="324" t="s">
        <v>21</v>
      </c>
      <c r="C3" s="326" t="s">
        <v>22</v>
      </c>
      <c r="D3" s="328" t="s">
        <v>23</v>
      </c>
      <c r="E3" s="330" t="s">
        <v>24</v>
      </c>
      <c r="F3" s="332" t="s">
        <v>25</v>
      </c>
      <c r="G3" s="45"/>
      <c r="H3" s="45"/>
      <c r="I3" s="45"/>
      <c r="J3" s="45"/>
      <c r="K3" s="45"/>
      <c r="L3" s="45"/>
      <c r="M3" s="45"/>
      <c r="N3" s="45"/>
      <c r="O3" s="45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15" ht="68.25" customHeight="1" thickBot="1">
      <c r="A4" s="323"/>
      <c r="B4" s="325"/>
      <c r="C4" s="327"/>
      <c r="D4" s="329"/>
      <c r="E4" s="331"/>
      <c r="F4" s="333"/>
      <c r="G4" s="45"/>
      <c r="H4" s="45"/>
      <c r="I4" s="45"/>
      <c r="J4" s="45"/>
      <c r="K4" s="45"/>
      <c r="L4" s="45"/>
      <c r="M4" s="45"/>
      <c r="N4" s="45"/>
      <c r="O4" s="45"/>
    </row>
    <row r="5" spans="1:15" s="50" customFormat="1" ht="19.5" customHeight="1" thickBot="1">
      <c r="A5" s="47">
        <v>1</v>
      </c>
      <c r="B5" s="48">
        <v>2</v>
      </c>
      <c r="C5" s="47">
        <v>3</v>
      </c>
      <c r="D5" s="48">
        <v>4</v>
      </c>
      <c r="E5" s="47">
        <v>5</v>
      </c>
      <c r="F5" s="47">
        <v>6</v>
      </c>
      <c r="G5" s="49"/>
      <c r="H5" s="49"/>
      <c r="I5" s="49"/>
      <c r="J5" s="49"/>
      <c r="K5" s="49"/>
      <c r="L5" s="49"/>
      <c r="M5" s="49"/>
      <c r="N5" s="49"/>
      <c r="O5" s="49"/>
    </row>
    <row r="6" spans="1:15" s="50" customFormat="1" ht="18">
      <c r="A6" s="51"/>
      <c r="B6" s="52" t="s">
        <v>111</v>
      </c>
      <c r="C6" s="51"/>
      <c r="D6" s="53"/>
      <c r="E6" s="51"/>
      <c r="F6" s="51"/>
      <c r="G6" s="49"/>
      <c r="H6" s="49"/>
      <c r="I6" s="49"/>
      <c r="J6" s="49"/>
      <c r="K6" s="49"/>
      <c r="L6" s="49"/>
      <c r="M6" s="49"/>
      <c r="N6" s="49"/>
      <c r="O6" s="49"/>
    </row>
    <row r="7" spans="1:15" s="50" customFormat="1" ht="31.5">
      <c r="A7" s="54">
        <v>1</v>
      </c>
      <c r="B7" s="55" t="s">
        <v>112</v>
      </c>
      <c r="C7" s="56" t="s">
        <v>113</v>
      </c>
      <c r="D7" s="57">
        <v>17</v>
      </c>
      <c r="E7" s="58"/>
      <c r="F7" s="58"/>
      <c r="G7" s="49"/>
      <c r="H7" s="49"/>
      <c r="I7" s="49"/>
      <c r="J7" s="49"/>
      <c r="K7" s="49"/>
      <c r="L7" s="49"/>
      <c r="M7" s="49"/>
      <c r="N7" s="49"/>
      <c r="O7" s="49"/>
    </row>
    <row r="8" spans="1:15" s="50" customFormat="1" ht="18">
      <c r="A8" s="59">
        <v>2</v>
      </c>
      <c r="B8" s="55" t="s">
        <v>114</v>
      </c>
      <c r="C8" s="56" t="s">
        <v>115</v>
      </c>
      <c r="D8" s="57">
        <v>6</v>
      </c>
      <c r="E8" s="58"/>
      <c r="F8" s="58"/>
      <c r="G8" s="49"/>
      <c r="H8" s="49"/>
      <c r="I8" s="49"/>
      <c r="J8" s="49"/>
      <c r="K8" s="49"/>
      <c r="L8" s="49"/>
      <c r="M8" s="49"/>
      <c r="N8" s="49"/>
      <c r="O8" s="49"/>
    </row>
    <row r="9" spans="1:15" s="50" customFormat="1" ht="18">
      <c r="A9" s="59">
        <v>3</v>
      </c>
      <c r="B9" s="55" t="s">
        <v>116</v>
      </c>
      <c r="C9" s="56" t="s">
        <v>115</v>
      </c>
      <c r="D9" s="57">
        <v>22</v>
      </c>
      <c r="E9" s="58"/>
      <c r="F9" s="58"/>
      <c r="G9" s="49"/>
      <c r="H9" s="49"/>
      <c r="I9" s="49"/>
      <c r="J9" s="49"/>
      <c r="K9" s="49"/>
      <c r="L9" s="49"/>
      <c r="M9" s="49"/>
      <c r="N9" s="49"/>
      <c r="O9" s="49"/>
    </row>
    <row r="10" spans="1:15" s="50" customFormat="1" ht="18">
      <c r="A10" s="54">
        <v>4</v>
      </c>
      <c r="B10" s="55" t="s">
        <v>117</v>
      </c>
      <c r="C10" s="56" t="s">
        <v>115</v>
      </c>
      <c r="D10" s="57">
        <v>9</v>
      </c>
      <c r="E10" s="58"/>
      <c r="F10" s="58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50" customFormat="1" ht="18">
      <c r="A11" s="54">
        <v>5</v>
      </c>
      <c r="B11" s="55" t="s">
        <v>118</v>
      </c>
      <c r="C11" s="56" t="s">
        <v>113</v>
      </c>
      <c r="D11" s="57">
        <v>17</v>
      </c>
      <c r="E11" s="58"/>
      <c r="F11" s="58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50" customFormat="1" ht="18">
      <c r="A12" s="59"/>
      <c r="B12" s="136" t="s">
        <v>119</v>
      </c>
      <c r="C12" s="56"/>
      <c r="D12" s="57"/>
      <c r="E12" s="58"/>
      <c r="F12" s="58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50" customFormat="1" ht="31.5">
      <c r="A13" s="59">
        <v>1</v>
      </c>
      <c r="B13" s="137" t="s">
        <v>120</v>
      </c>
      <c r="C13" s="56" t="s">
        <v>28</v>
      </c>
      <c r="D13" s="57">
        <v>18.9</v>
      </c>
      <c r="E13" s="58"/>
      <c r="F13" s="58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50" customFormat="1" ht="31.5">
      <c r="A14" s="59">
        <v>2</v>
      </c>
      <c r="B14" s="55" t="s">
        <v>121</v>
      </c>
      <c r="C14" s="56" t="s">
        <v>122</v>
      </c>
      <c r="D14" s="57">
        <v>54</v>
      </c>
      <c r="E14" s="58"/>
      <c r="F14" s="58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50" customFormat="1" ht="33">
      <c r="A15" s="59">
        <v>3</v>
      </c>
      <c r="B15" s="60" t="s">
        <v>123</v>
      </c>
      <c r="C15" s="54" t="s">
        <v>115</v>
      </c>
      <c r="D15" s="61">
        <v>8</v>
      </c>
      <c r="E15" s="54"/>
      <c r="F15" s="58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50" customFormat="1" ht="18">
      <c r="A16" s="59">
        <v>4</v>
      </c>
      <c r="B16" s="55" t="s">
        <v>31</v>
      </c>
      <c r="C16" s="56" t="s">
        <v>28</v>
      </c>
      <c r="D16" s="57">
        <v>17</v>
      </c>
      <c r="E16" s="54"/>
      <c r="F16" s="58"/>
      <c r="G16" s="49"/>
      <c r="H16" s="49"/>
      <c r="I16" s="49"/>
      <c r="J16" s="49"/>
      <c r="K16" s="49"/>
      <c r="L16" s="49"/>
      <c r="M16" s="49"/>
      <c r="N16" s="49"/>
      <c r="O16" s="49"/>
    </row>
    <row r="17" spans="1:15" s="50" customFormat="1" ht="31.5">
      <c r="A17" s="59">
        <v>5</v>
      </c>
      <c r="B17" s="55" t="s">
        <v>124</v>
      </c>
      <c r="C17" s="56" t="s">
        <v>122</v>
      </c>
      <c r="D17" s="57">
        <v>17</v>
      </c>
      <c r="E17" s="58"/>
      <c r="F17" s="58"/>
      <c r="G17" s="49"/>
      <c r="H17" s="49"/>
      <c r="I17" s="49"/>
      <c r="J17" s="49"/>
      <c r="K17" s="49"/>
      <c r="L17" s="49"/>
      <c r="M17" s="49"/>
      <c r="N17" s="49"/>
      <c r="O17" s="49"/>
    </row>
    <row r="18" spans="1:15" s="50" customFormat="1" ht="33">
      <c r="A18" s="59">
        <v>6</v>
      </c>
      <c r="B18" s="60" t="s">
        <v>125</v>
      </c>
      <c r="C18" s="54" t="s">
        <v>115</v>
      </c>
      <c r="D18" s="61">
        <v>18</v>
      </c>
      <c r="E18" s="54"/>
      <c r="F18" s="58"/>
      <c r="G18" s="49"/>
      <c r="H18" s="49"/>
      <c r="I18" s="49"/>
      <c r="J18" s="49"/>
      <c r="K18" s="49"/>
      <c r="L18" s="49"/>
      <c r="M18" s="49"/>
      <c r="N18" s="49"/>
      <c r="O18" s="49"/>
    </row>
    <row r="19" spans="1:15" s="50" customFormat="1" ht="18">
      <c r="A19" s="59">
        <v>7</v>
      </c>
      <c r="B19" s="63" t="s">
        <v>126</v>
      </c>
      <c r="C19" s="54" t="s">
        <v>115</v>
      </c>
      <c r="D19" s="61">
        <v>8</v>
      </c>
      <c r="E19" s="62"/>
      <c r="F19" s="58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50" customFormat="1" ht="18">
      <c r="A20" s="59">
        <v>8</v>
      </c>
      <c r="B20" s="63" t="s">
        <v>127</v>
      </c>
      <c r="C20" s="54" t="s">
        <v>128</v>
      </c>
      <c r="D20" s="64">
        <v>3</v>
      </c>
      <c r="E20" s="62"/>
      <c r="F20" s="58"/>
      <c r="G20" s="49"/>
      <c r="H20" s="49"/>
      <c r="I20" s="49"/>
      <c r="J20" s="49"/>
      <c r="K20" s="49"/>
      <c r="L20" s="49"/>
      <c r="M20" s="49"/>
      <c r="N20" s="49"/>
      <c r="O20" s="49"/>
    </row>
    <row r="21" spans="1:15" s="50" customFormat="1" ht="18">
      <c r="A21" s="59"/>
      <c r="B21" s="66" t="s">
        <v>82</v>
      </c>
      <c r="C21" s="56"/>
      <c r="D21" s="57"/>
      <c r="E21" s="58"/>
      <c r="F21" s="67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8">
      <c r="A22" s="68"/>
      <c r="B22" s="69" t="s">
        <v>83</v>
      </c>
      <c r="C22" s="70">
        <v>0.1</v>
      </c>
      <c r="D22" s="71"/>
      <c r="E22" s="72"/>
      <c r="F22" s="72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>
      <c r="A23" s="68"/>
      <c r="B23" s="74" t="s">
        <v>84</v>
      </c>
      <c r="C23" s="75"/>
      <c r="D23" s="71"/>
      <c r="E23" s="72"/>
      <c r="F23" s="76"/>
      <c r="G23" s="73"/>
      <c r="H23" s="73"/>
      <c r="I23" s="73"/>
      <c r="J23" s="73"/>
      <c r="K23" s="73"/>
      <c r="L23" s="73"/>
      <c r="M23" s="73"/>
      <c r="N23" s="73"/>
      <c r="O23" s="73"/>
    </row>
    <row r="24" spans="1:15" ht="18">
      <c r="A24" s="68"/>
      <c r="B24" s="69" t="s">
        <v>85</v>
      </c>
      <c r="C24" s="70">
        <v>0.08</v>
      </c>
      <c r="D24" s="71"/>
      <c r="E24" s="72"/>
      <c r="F24" s="72"/>
      <c r="G24" s="73"/>
      <c r="H24" s="73"/>
      <c r="I24" s="73"/>
      <c r="J24" s="73"/>
      <c r="K24" s="73"/>
      <c r="L24" s="73"/>
      <c r="M24" s="73"/>
      <c r="N24" s="73"/>
      <c r="O24" s="73"/>
    </row>
    <row r="25" spans="1:15" ht="18">
      <c r="A25" s="68"/>
      <c r="B25" s="74" t="s">
        <v>84</v>
      </c>
      <c r="C25" s="75"/>
      <c r="D25" s="71"/>
      <c r="E25" s="72"/>
      <c r="F25" s="76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8">
      <c r="A26" s="68"/>
      <c r="B26" s="69" t="s">
        <v>86</v>
      </c>
      <c r="C26" s="70">
        <v>0.05</v>
      </c>
      <c r="D26" s="71"/>
      <c r="E26" s="72"/>
      <c r="F26" s="72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18">
      <c r="A27" s="68"/>
      <c r="B27" s="77" t="s">
        <v>84</v>
      </c>
      <c r="C27" s="75"/>
      <c r="D27" s="71"/>
      <c r="E27" s="72"/>
      <c r="F27" s="76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8">
      <c r="A28" s="68"/>
      <c r="B28" s="78"/>
      <c r="C28" s="70"/>
      <c r="D28" s="71"/>
      <c r="E28" s="72"/>
      <c r="F28" s="72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8.75" thickBot="1">
      <c r="A29" s="79"/>
      <c r="B29" s="80" t="s">
        <v>84</v>
      </c>
      <c r="C29" s="81"/>
      <c r="D29" s="82"/>
      <c r="E29" s="83"/>
      <c r="F29" s="84"/>
      <c r="G29" s="73"/>
      <c r="H29" s="73"/>
      <c r="I29" s="73"/>
      <c r="J29" s="73"/>
      <c r="K29" s="73"/>
      <c r="L29" s="73"/>
      <c r="M29" s="73"/>
      <c r="N29" s="73"/>
      <c r="O29" s="73"/>
    </row>
  </sheetData>
  <sheetProtection/>
  <mergeCells count="9">
    <mergeCell ref="P3:AD3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28"/>
  <sheetViews>
    <sheetView zoomScalePageLayoutView="0" workbookViewId="0" topLeftCell="A41">
      <selection activeCell="A54" sqref="A54:IV54"/>
    </sheetView>
  </sheetViews>
  <sheetFormatPr defaultColWidth="9.140625" defaultRowHeight="15"/>
  <cols>
    <col min="1" max="1" width="3.28125" style="155" customWidth="1"/>
    <col min="2" max="2" width="7.421875" style="155" customWidth="1"/>
    <col min="3" max="3" width="48.57421875" style="155" customWidth="1"/>
    <col min="4" max="4" width="7.28125" style="155" bestFit="1" customWidth="1"/>
    <col min="5" max="5" width="8.57421875" style="155" customWidth="1"/>
    <col min="6" max="6" width="6.28125" style="155" bestFit="1" customWidth="1"/>
    <col min="7" max="7" width="5.00390625" style="155" bestFit="1" customWidth="1"/>
    <col min="8" max="8" width="8.00390625" style="155" bestFit="1" customWidth="1"/>
    <col min="9" max="9" width="5.00390625" style="155" bestFit="1" customWidth="1"/>
    <col min="10" max="10" width="7.7109375" style="155" bestFit="1" customWidth="1"/>
    <col min="11" max="11" width="5.00390625" style="155" bestFit="1" customWidth="1"/>
    <col min="12" max="12" width="7.00390625" style="155" bestFit="1" customWidth="1"/>
    <col min="13" max="13" width="8.00390625" style="155" bestFit="1" customWidth="1"/>
    <col min="14" max="14" width="9.140625" style="155" customWidth="1"/>
    <col min="15" max="15" width="9.8515625" style="155" bestFit="1" customWidth="1"/>
    <col min="16" max="16384" width="9.140625" style="155" customWidth="1"/>
  </cols>
  <sheetData>
    <row r="1" spans="1:13" s="138" customFormat="1" ht="17.25" customHeight="1">
      <c r="A1" s="340" t="s">
        <v>129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139" customFormat="1" ht="16.5" customHeight="1">
      <c r="A2" s="341" t="s">
        <v>130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s="139" customFormat="1" ht="16.5" customHeight="1">
      <c r="A3" s="342" t="s">
        <v>131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3" s="146" customFormat="1" ht="17.25" customHeight="1">
      <c r="A4" s="140"/>
      <c r="B4" s="141" t="s">
        <v>132</v>
      </c>
      <c r="C4" s="142"/>
      <c r="D4" s="143"/>
      <c r="E4" s="143"/>
      <c r="F4" s="343" t="s">
        <v>133</v>
      </c>
      <c r="G4" s="343"/>
      <c r="H4" s="343"/>
      <c r="I4" s="343"/>
      <c r="J4" s="344">
        <f>M50</f>
        <v>0</v>
      </c>
      <c r="K4" s="345"/>
      <c r="L4" s="144" t="s">
        <v>134</v>
      </c>
      <c r="M4" s="145"/>
    </row>
    <row r="5" spans="1:13" s="146" customFormat="1" ht="22.5" customHeight="1">
      <c r="A5" s="147"/>
      <c r="B5" s="346" t="s">
        <v>135</v>
      </c>
      <c r="C5" s="347"/>
      <c r="D5" s="148"/>
      <c r="E5" s="148"/>
      <c r="F5" s="149"/>
      <c r="G5" s="348" t="s">
        <v>136</v>
      </c>
      <c r="H5" s="348"/>
      <c r="I5" s="348"/>
      <c r="J5" s="344">
        <f>J50</f>
        <v>0</v>
      </c>
      <c r="K5" s="345"/>
      <c r="L5" s="150" t="s">
        <v>134</v>
      </c>
      <c r="M5" s="145"/>
    </row>
    <row r="6" spans="1:13" s="139" customFormat="1" ht="34.5" customHeight="1">
      <c r="A6" s="350" t="s">
        <v>137</v>
      </c>
      <c r="B6" s="351" t="s">
        <v>138</v>
      </c>
      <c r="C6" s="351" t="s">
        <v>139</v>
      </c>
      <c r="D6" s="351" t="s">
        <v>140</v>
      </c>
      <c r="E6" s="352" t="s">
        <v>141</v>
      </c>
      <c r="F6" s="353"/>
      <c r="G6" s="349" t="s">
        <v>89</v>
      </c>
      <c r="H6" s="349"/>
      <c r="I6" s="354" t="s">
        <v>90</v>
      </c>
      <c r="J6" s="354"/>
      <c r="K6" s="354" t="s">
        <v>142</v>
      </c>
      <c r="L6" s="354"/>
      <c r="M6" s="349" t="s">
        <v>93</v>
      </c>
    </row>
    <row r="7" spans="1:13" ht="54.75" customHeight="1">
      <c r="A7" s="350"/>
      <c r="B7" s="350"/>
      <c r="C7" s="351"/>
      <c r="D7" s="351"/>
      <c r="E7" s="151" t="s">
        <v>143</v>
      </c>
      <c r="F7" s="151" t="s">
        <v>144</v>
      </c>
      <c r="G7" s="154" t="s">
        <v>145</v>
      </c>
      <c r="H7" s="152" t="s">
        <v>93</v>
      </c>
      <c r="I7" s="153" t="s">
        <v>145</v>
      </c>
      <c r="J7" s="152" t="s">
        <v>93</v>
      </c>
      <c r="K7" s="153" t="s">
        <v>145</v>
      </c>
      <c r="L7" s="152" t="s">
        <v>93</v>
      </c>
      <c r="M7" s="349"/>
    </row>
    <row r="8" spans="1:13" s="160" customFormat="1" ht="15">
      <c r="A8" s="156" t="s">
        <v>146</v>
      </c>
      <c r="B8" s="156">
        <v>2</v>
      </c>
      <c r="C8" s="156">
        <v>3</v>
      </c>
      <c r="D8" s="156">
        <v>4</v>
      </c>
      <c r="E8" s="156">
        <v>5</v>
      </c>
      <c r="F8" s="157">
        <v>6</v>
      </c>
      <c r="G8" s="158" t="s">
        <v>147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</row>
    <row r="9" spans="1:13" ht="15.75" customHeight="1">
      <c r="A9" s="161"/>
      <c r="B9" s="162"/>
      <c r="C9" s="163" t="s">
        <v>148</v>
      </c>
      <c r="D9" s="161"/>
      <c r="E9" s="161"/>
      <c r="F9" s="164"/>
      <c r="G9" s="161"/>
      <c r="H9" s="165"/>
      <c r="I9" s="164"/>
      <c r="J9" s="165"/>
      <c r="K9" s="164"/>
      <c r="L9" s="165"/>
      <c r="M9" s="165"/>
    </row>
    <row r="10" spans="1:13" s="170" customFormat="1" ht="13.5">
      <c r="A10" s="161">
        <v>1</v>
      </c>
      <c r="B10" s="166" t="s">
        <v>149</v>
      </c>
      <c r="C10" s="167" t="s">
        <v>150</v>
      </c>
      <c r="D10" s="168" t="s">
        <v>28</v>
      </c>
      <c r="E10" s="151"/>
      <c r="F10" s="169">
        <v>49.6</v>
      </c>
      <c r="G10" s="152"/>
      <c r="H10" s="152"/>
      <c r="I10" s="152"/>
      <c r="J10" s="152"/>
      <c r="K10" s="152"/>
      <c r="L10" s="152"/>
      <c r="M10" s="152"/>
    </row>
    <row r="11" spans="1:13" s="170" customFormat="1" ht="19.5" customHeight="1">
      <c r="A11" s="161"/>
      <c r="B11" s="166"/>
      <c r="C11" s="171" t="s">
        <v>151</v>
      </c>
      <c r="D11" s="161" t="s">
        <v>152</v>
      </c>
      <c r="E11" s="151">
        <v>2.06</v>
      </c>
      <c r="F11" s="152">
        <f>F10*E11</f>
        <v>102.176</v>
      </c>
      <c r="G11" s="152"/>
      <c r="H11" s="172"/>
      <c r="I11" s="152"/>
      <c r="J11" s="152"/>
      <c r="K11" s="152"/>
      <c r="L11" s="152"/>
      <c r="M11" s="152"/>
    </row>
    <row r="12" spans="1:13" s="170" customFormat="1" ht="27">
      <c r="A12" s="161">
        <v>2</v>
      </c>
      <c r="B12" s="166" t="s">
        <v>153</v>
      </c>
      <c r="C12" s="173" t="s">
        <v>154</v>
      </c>
      <c r="D12" s="168" t="s">
        <v>28</v>
      </c>
      <c r="E12" s="174"/>
      <c r="F12" s="175">
        <v>36.8</v>
      </c>
      <c r="G12" s="152"/>
      <c r="H12" s="152"/>
      <c r="I12" s="152"/>
      <c r="J12" s="152"/>
      <c r="K12" s="152"/>
      <c r="L12" s="152"/>
      <c r="M12" s="152"/>
    </row>
    <row r="13" spans="1:13" s="170" customFormat="1" ht="16.5" customHeight="1">
      <c r="A13" s="161"/>
      <c r="B13" s="166"/>
      <c r="C13" s="171" t="s">
        <v>155</v>
      </c>
      <c r="D13" s="161" t="s">
        <v>152</v>
      </c>
      <c r="E13" s="151">
        <v>1.21</v>
      </c>
      <c r="F13" s="152">
        <f>F12*E13</f>
        <v>44.528</v>
      </c>
      <c r="G13" s="152"/>
      <c r="H13" s="172"/>
      <c r="I13" s="152"/>
      <c r="J13" s="152"/>
      <c r="K13" s="152"/>
      <c r="L13" s="152"/>
      <c r="M13" s="152"/>
    </row>
    <row r="14" spans="1:13" s="170" customFormat="1" ht="27">
      <c r="A14" s="161">
        <v>3</v>
      </c>
      <c r="B14" s="166" t="s">
        <v>153</v>
      </c>
      <c r="C14" s="173" t="s">
        <v>156</v>
      </c>
      <c r="D14" s="168" t="s">
        <v>157</v>
      </c>
      <c r="E14" s="174"/>
      <c r="F14" s="175">
        <f>(F10-F12)*1.95</f>
        <v>24.960000000000008</v>
      </c>
      <c r="G14" s="152"/>
      <c r="H14" s="152"/>
      <c r="I14" s="152"/>
      <c r="J14" s="152"/>
      <c r="K14" s="152"/>
      <c r="L14" s="152"/>
      <c r="M14" s="152"/>
    </row>
    <row r="15" spans="1:13" s="170" customFormat="1" ht="16.5" customHeight="1">
      <c r="A15" s="161"/>
      <c r="B15" s="166"/>
      <c r="C15" s="171" t="s">
        <v>155</v>
      </c>
      <c r="D15" s="161" t="s">
        <v>152</v>
      </c>
      <c r="E15" s="151">
        <v>0.6</v>
      </c>
      <c r="F15" s="152">
        <f>F14*E15</f>
        <v>14.976000000000004</v>
      </c>
      <c r="G15" s="152"/>
      <c r="H15" s="172"/>
      <c r="I15" s="152"/>
      <c r="J15" s="152"/>
      <c r="K15" s="152"/>
      <c r="L15" s="152"/>
      <c r="M15" s="152"/>
    </row>
    <row r="16" spans="1:13" s="170" customFormat="1" ht="16.5" customHeight="1">
      <c r="A16" s="161">
        <v>4</v>
      </c>
      <c r="B16" s="166"/>
      <c r="C16" s="167" t="s">
        <v>158</v>
      </c>
      <c r="D16" s="168" t="s">
        <v>157</v>
      </c>
      <c r="E16" s="176"/>
      <c r="F16" s="177">
        <f>F14</f>
        <v>24.960000000000008</v>
      </c>
      <c r="G16" s="152"/>
      <c r="H16" s="172"/>
      <c r="I16" s="152"/>
      <c r="J16" s="152"/>
      <c r="K16" s="152"/>
      <c r="L16" s="152"/>
      <c r="M16" s="152"/>
    </row>
    <row r="17" spans="1:13" s="179" customFormat="1" ht="28.5" customHeight="1">
      <c r="A17" s="161">
        <v>5</v>
      </c>
      <c r="B17" s="161" t="s">
        <v>159</v>
      </c>
      <c r="C17" s="173" t="s">
        <v>160</v>
      </c>
      <c r="D17" s="168" t="s">
        <v>66</v>
      </c>
      <c r="E17" s="161"/>
      <c r="F17" s="178">
        <v>160</v>
      </c>
      <c r="G17" s="152"/>
      <c r="H17" s="152"/>
      <c r="I17" s="152"/>
      <c r="J17" s="152"/>
      <c r="K17" s="152"/>
      <c r="L17" s="152"/>
      <c r="M17" s="152"/>
    </row>
    <row r="18" spans="1:13" s="179" customFormat="1" ht="16.5" customHeight="1">
      <c r="A18" s="161"/>
      <c r="B18" s="156"/>
      <c r="C18" s="171" t="s">
        <v>161</v>
      </c>
      <c r="D18" s="161" t="s">
        <v>152</v>
      </c>
      <c r="E18" s="161">
        <v>0.139</v>
      </c>
      <c r="F18" s="152">
        <f>F17*E18</f>
        <v>22.240000000000002</v>
      </c>
      <c r="G18" s="152"/>
      <c r="H18" s="152"/>
      <c r="I18" s="152"/>
      <c r="J18" s="152"/>
      <c r="K18" s="152"/>
      <c r="L18" s="152"/>
      <c r="M18" s="152"/>
    </row>
    <row r="19" spans="1:13" s="179" customFormat="1" ht="13.5">
      <c r="A19" s="161"/>
      <c r="B19" s="156"/>
      <c r="C19" s="171" t="s">
        <v>162</v>
      </c>
      <c r="D19" s="161"/>
      <c r="E19" s="161"/>
      <c r="F19" s="152"/>
      <c r="G19" s="152"/>
      <c r="H19" s="152"/>
      <c r="I19" s="152"/>
      <c r="J19" s="152"/>
      <c r="K19" s="152"/>
      <c r="L19" s="152"/>
      <c r="M19" s="152"/>
    </row>
    <row r="20" spans="1:13" s="179" customFormat="1" ht="16.5" customHeight="1">
      <c r="A20" s="161"/>
      <c r="B20" s="156"/>
      <c r="C20" s="171" t="s">
        <v>163</v>
      </c>
      <c r="D20" s="168" t="s">
        <v>66</v>
      </c>
      <c r="E20" s="161">
        <v>1</v>
      </c>
      <c r="F20" s="152">
        <f>F17*E20</f>
        <v>160</v>
      </c>
      <c r="G20" s="152"/>
      <c r="H20" s="152"/>
      <c r="I20" s="152"/>
      <c r="J20" s="152"/>
      <c r="K20" s="152"/>
      <c r="L20" s="152"/>
      <c r="M20" s="152"/>
    </row>
    <row r="21" spans="1:13" s="179" customFormat="1" ht="13.5">
      <c r="A21" s="161"/>
      <c r="B21" s="156"/>
      <c r="C21" s="171" t="s">
        <v>164</v>
      </c>
      <c r="D21" s="161" t="s">
        <v>134</v>
      </c>
      <c r="E21" s="161">
        <v>0.0365</v>
      </c>
      <c r="F21" s="152">
        <f>F17*E21</f>
        <v>5.84</v>
      </c>
      <c r="G21" s="152"/>
      <c r="H21" s="152"/>
      <c r="I21" s="152"/>
      <c r="J21" s="152"/>
      <c r="K21" s="152"/>
      <c r="L21" s="152"/>
      <c r="M21" s="152"/>
    </row>
    <row r="22" spans="1:13" ht="15" customHeight="1">
      <c r="A22" s="161"/>
      <c r="B22" s="162"/>
      <c r="C22" s="180" t="s">
        <v>165</v>
      </c>
      <c r="D22" s="168"/>
      <c r="E22" s="168"/>
      <c r="F22" s="177"/>
      <c r="G22" s="177"/>
      <c r="H22" s="177"/>
      <c r="I22" s="177"/>
      <c r="J22" s="177"/>
      <c r="K22" s="177"/>
      <c r="L22" s="177"/>
      <c r="M22" s="177"/>
    </row>
    <row r="23" spans="1:13" ht="15">
      <c r="A23" s="181"/>
      <c r="B23" s="182"/>
      <c r="C23" s="173" t="s">
        <v>166</v>
      </c>
      <c r="D23" s="183">
        <v>0.1</v>
      </c>
      <c r="E23" s="184"/>
      <c r="F23" s="177"/>
      <c r="G23" s="177"/>
      <c r="H23" s="177"/>
      <c r="I23" s="177"/>
      <c r="J23" s="177"/>
      <c r="K23" s="177"/>
      <c r="L23" s="177"/>
      <c r="M23" s="177"/>
    </row>
    <row r="24" spans="1:13" ht="15">
      <c r="A24" s="181"/>
      <c r="B24" s="182"/>
      <c r="C24" s="180" t="s">
        <v>93</v>
      </c>
      <c r="D24" s="176"/>
      <c r="E24" s="185"/>
      <c r="F24" s="186"/>
      <c r="G24" s="186"/>
      <c r="H24" s="177"/>
      <c r="I24" s="177"/>
      <c r="J24" s="177"/>
      <c r="K24" s="177"/>
      <c r="L24" s="177"/>
      <c r="M24" s="177"/>
    </row>
    <row r="25" spans="1:13" s="187" customFormat="1" ht="15">
      <c r="A25" s="181"/>
      <c r="B25" s="182"/>
      <c r="C25" s="173" t="s">
        <v>167</v>
      </c>
      <c r="D25" s="183">
        <v>0.08</v>
      </c>
      <c r="E25" s="185"/>
      <c r="F25" s="186"/>
      <c r="G25" s="186"/>
      <c r="H25" s="177"/>
      <c r="I25" s="177"/>
      <c r="J25" s="177"/>
      <c r="K25" s="177"/>
      <c r="L25" s="177"/>
      <c r="M25" s="177"/>
    </row>
    <row r="26" spans="1:13" ht="15">
      <c r="A26" s="181"/>
      <c r="B26" s="182"/>
      <c r="C26" s="180" t="s">
        <v>93</v>
      </c>
      <c r="D26" s="185"/>
      <c r="E26" s="185"/>
      <c r="F26" s="186"/>
      <c r="G26" s="186"/>
      <c r="H26" s="188"/>
      <c r="I26" s="188"/>
      <c r="J26" s="188"/>
      <c r="K26" s="188"/>
      <c r="L26" s="188"/>
      <c r="M26" s="188"/>
    </row>
    <row r="27" spans="1:15" ht="15" customHeight="1">
      <c r="A27" s="161"/>
      <c r="B27" s="162"/>
      <c r="C27" s="173" t="s">
        <v>168</v>
      </c>
      <c r="D27" s="189">
        <v>0.05</v>
      </c>
      <c r="E27" s="168"/>
      <c r="F27" s="177"/>
      <c r="G27" s="177"/>
      <c r="H27" s="190"/>
      <c r="I27" s="190"/>
      <c r="J27" s="190"/>
      <c r="K27" s="190"/>
      <c r="L27" s="190"/>
      <c r="M27" s="190"/>
      <c r="O27" s="191"/>
    </row>
    <row r="28" spans="1:15" ht="15" customHeight="1">
      <c r="A28" s="161"/>
      <c r="B28" s="162"/>
      <c r="C28" s="180" t="s">
        <v>169</v>
      </c>
      <c r="D28" s="168"/>
      <c r="E28" s="168"/>
      <c r="F28" s="177"/>
      <c r="G28" s="177"/>
      <c r="H28" s="190"/>
      <c r="I28" s="190"/>
      <c r="J28" s="190"/>
      <c r="K28" s="190"/>
      <c r="L28" s="190"/>
      <c r="M28" s="305"/>
      <c r="O28" s="191"/>
    </row>
    <row r="29" spans="1:13" ht="17.25" customHeight="1">
      <c r="A29" s="161"/>
      <c r="B29" s="162"/>
      <c r="C29" s="163" t="s">
        <v>170</v>
      </c>
      <c r="D29" s="161"/>
      <c r="E29" s="161"/>
      <c r="F29" s="152"/>
      <c r="G29" s="152"/>
      <c r="H29" s="152"/>
      <c r="I29" s="152"/>
      <c r="J29" s="152"/>
      <c r="K29" s="152"/>
      <c r="L29" s="152"/>
      <c r="M29" s="152"/>
    </row>
    <row r="30" spans="1:13" ht="17.25" customHeight="1">
      <c r="A30" s="161">
        <v>6</v>
      </c>
      <c r="B30" s="192" t="s">
        <v>171</v>
      </c>
      <c r="C30" s="173" t="s">
        <v>172</v>
      </c>
      <c r="D30" s="168" t="s">
        <v>66</v>
      </c>
      <c r="E30" s="161"/>
      <c r="F30" s="178">
        <v>160</v>
      </c>
      <c r="G30" s="152"/>
      <c r="H30" s="152"/>
      <c r="I30" s="152"/>
      <c r="J30" s="152"/>
      <c r="K30" s="152"/>
      <c r="L30" s="152"/>
      <c r="M30" s="152"/>
    </row>
    <row r="31" spans="1:13" ht="14.25" customHeight="1">
      <c r="A31" s="161"/>
      <c r="B31" s="162"/>
      <c r="C31" s="171" t="s">
        <v>155</v>
      </c>
      <c r="D31" s="161" t="s">
        <v>152</v>
      </c>
      <c r="E31" s="161">
        <v>0.05</v>
      </c>
      <c r="F31" s="152">
        <f>F30*E31</f>
        <v>8</v>
      </c>
      <c r="G31" s="152"/>
      <c r="H31" s="152"/>
      <c r="I31" s="152"/>
      <c r="J31" s="152"/>
      <c r="K31" s="152"/>
      <c r="L31" s="152"/>
      <c r="M31" s="152"/>
    </row>
    <row r="32" spans="1:13" s="187" customFormat="1" ht="15">
      <c r="A32" s="161"/>
      <c r="B32" s="193"/>
      <c r="C32" s="171" t="s">
        <v>173</v>
      </c>
      <c r="D32" s="161" t="s">
        <v>134</v>
      </c>
      <c r="E32" s="194">
        <v>0.06965</v>
      </c>
      <c r="F32" s="152">
        <f>F30*E32</f>
        <v>11.144</v>
      </c>
      <c r="G32" s="152"/>
      <c r="H32" s="152"/>
      <c r="I32" s="152"/>
      <c r="J32" s="152"/>
      <c r="K32" s="152"/>
      <c r="L32" s="152"/>
      <c r="M32" s="152"/>
    </row>
    <row r="33" spans="1:13" s="179" customFormat="1" ht="13.5">
      <c r="A33" s="161"/>
      <c r="B33" s="162"/>
      <c r="C33" s="171" t="s">
        <v>162</v>
      </c>
      <c r="D33" s="161"/>
      <c r="E33" s="161"/>
      <c r="F33" s="152"/>
      <c r="G33" s="152"/>
      <c r="H33" s="152"/>
      <c r="I33" s="152"/>
      <c r="J33" s="152"/>
      <c r="K33" s="152"/>
      <c r="L33" s="152"/>
      <c r="M33" s="152"/>
    </row>
    <row r="34" spans="1:13" s="179" customFormat="1" ht="13.5">
      <c r="A34" s="161"/>
      <c r="B34" s="162"/>
      <c r="C34" s="171" t="s">
        <v>174</v>
      </c>
      <c r="D34" s="161" t="s">
        <v>28</v>
      </c>
      <c r="E34" s="161">
        <v>0.05</v>
      </c>
      <c r="F34" s="152">
        <f>F30*E34</f>
        <v>8</v>
      </c>
      <c r="G34" s="152"/>
      <c r="H34" s="152"/>
      <c r="I34" s="152"/>
      <c r="J34" s="152"/>
      <c r="K34" s="152"/>
      <c r="L34" s="152"/>
      <c r="M34" s="152"/>
    </row>
    <row r="35" spans="1:13" s="179" customFormat="1" ht="13.5">
      <c r="A35" s="161"/>
      <c r="B35" s="162"/>
      <c r="C35" s="171" t="s">
        <v>164</v>
      </c>
      <c r="D35" s="161" t="s">
        <v>134</v>
      </c>
      <c r="E35" s="161">
        <v>0.0005</v>
      </c>
      <c r="F35" s="152">
        <f>F30*E35</f>
        <v>0.08</v>
      </c>
      <c r="G35" s="152"/>
      <c r="H35" s="152"/>
      <c r="I35" s="152"/>
      <c r="J35" s="152"/>
      <c r="K35" s="152"/>
      <c r="L35" s="152"/>
      <c r="M35" s="152"/>
    </row>
    <row r="36" spans="1:13" ht="45" customHeight="1">
      <c r="A36" s="161">
        <v>7</v>
      </c>
      <c r="B36" s="162" t="s">
        <v>175</v>
      </c>
      <c r="C36" s="173" t="s">
        <v>176</v>
      </c>
      <c r="D36" s="168" t="s">
        <v>66</v>
      </c>
      <c r="E36" s="161"/>
      <c r="F36" s="178">
        <v>160</v>
      </c>
      <c r="G36" s="152"/>
      <c r="H36" s="152"/>
      <c r="I36" s="152"/>
      <c r="J36" s="152"/>
      <c r="K36" s="152"/>
      <c r="L36" s="152"/>
      <c r="M36" s="152"/>
    </row>
    <row r="37" spans="1:13" ht="14.25" customHeight="1">
      <c r="A37" s="161"/>
      <c r="B37" s="162"/>
      <c r="C37" s="171" t="s">
        <v>155</v>
      </c>
      <c r="D37" s="161" t="s">
        <v>177</v>
      </c>
      <c r="E37" s="161">
        <v>0.11</v>
      </c>
      <c r="F37" s="152">
        <f>F36*E37</f>
        <v>17.6</v>
      </c>
      <c r="G37" s="152"/>
      <c r="H37" s="152"/>
      <c r="I37" s="152"/>
      <c r="J37" s="152"/>
      <c r="K37" s="152"/>
      <c r="L37" s="152"/>
      <c r="M37" s="152"/>
    </row>
    <row r="38" spans="1:13" s="187" customFormat="1" ht="15">
      <c r="A38" s="161"/>
      <c r="B38" s="193"/>
      <c r="C38" s="171" t="s">
        <v>173</v>
      </c>
      <c r="D38" s="161" t="s">
        <v>134</v>
      </c>
      <c r="E38" s="161">
        <v>0.0027</v>
      </c>
      <c r="F38" s="152">
        <f>F36*E38</f>
        <v>0.43200000000000005</v>
      </c>
      <c r="G38" s="152"/>
      <c r="H38" s="152"/>
      <c r="I38" s="152"/>
      <c r="J38" s="152"/>
      <c r="K38" s="152"/>
      <c r="L38" s="152"/>
      <c r="M38" s="152"/>
    </row>
    <row r="39" spans="1:13" s="179" customFormat="1" ht="13.5">
      <c r="A39" s="161"/>
      <c r="B39" s="162"/>
      <c r="C39" s="171" t="s">
        <v>162</v>
      </c>
      <c r="D39" s="161"/>
      <c r="E39" s="161"/>
      <c r="F39" s="152"/>
      <c r="G39" s="152"/>
      <c r="H39" s="152"/>
      <c r="I39" s="152"/>
      <c r="J39" s="152"/>
      <c r="K39" s="152"/>
      <c r="L39" s="152"/>
      <c r="M39" s="152"/>
    </row>
    <row r="40" spans="1:65" s="201" customFormat="1" ht="30" customHeight="1">
      <c r="A40" s="195"/>
      <c r="B40" s="196"/>
      <c r="C40" s="197" t="s">
        <v>178</v>
      </c>
      <c r="D40" s="161" t="s">
        <v>66</v>
      </c>
      <c r="E40" s="195">
        <v>1</v>
      </c>
      <c r="F40" s="198">
        <f>F36*E40</f>
        <v>160</v>
      </c>
      <c r="G40" s="165"/>
      <c r="H40" s="165"/>
      <c r="I40" s="164"/>
      <c r="J40" s="165"/>
      <c r="K40" s="164"/>
      <c r="L40" s="165"/>
      <c r="M40" s="165"/>
      <c r="N40" s="199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</row>
    <row r="41" spans="1:13" s="179" customFormat="1" ht="15.75" customHeight="1">
      <c r="A41" s="161"/>
      <c r="B41" s="162"/>
      <c r="C41" s="171" t="s">
        <v>164</v>
      </c>
      <c r="D41" s="161" t="s">
        <v>134</v>
      </c>
      <c r="E41" s="161">
        <v>0.0349</v>
      </c>
      <c r="F41" s="152">
        <f>F36*E41</f>
        <v>5.584</v>
      </c>
      <c r="G41" s="152"/>
      <c r="H41" s="152"/>
      <c r="I41" s="152"/>
      <c r="J41" s="152"/>
      <c r="K41" s="152"/>
      <c r="L41" s="152"/>
      <c r="M41" s="152"/>
    </row>
    <row r="42" spans="1:13" ht="13.5">
      <c r="A42" s="161">
        <v>8</v>
      </c>
      <c r="B42" s="162"/>
      <c r="C42" s="167" t="s">
        <v>179</v>
      </c>
      <c r="D42" s="168" t="s">
        <v>180</v>
      </c>
      <c r="E42" s="168"/>
      <c r="F42" s="177">
        <v>160</v>
      </c>
      <c r="G42" s="152"/>
      <c r="H42" s="152"/>
      <c r="I42" s="152"/>
      <c r="J42" s="202"/>
      <c r="K42" s="152"/>
      <c r="L42" s="152"/>
      <c r="M42" s="152"/>
    </row>
    <row r="43" spans="1:13" ht="15" customHeight="1">
      <c r="A43" s="161"/>
      <c r="B43" s="162"/>
      <c r="C43" s="180" t="s">
        <v>165</v>
      </c>
      <c r="D43" s="168"/>
      <c r="E43" s="168"/>
      <c r="F43" s="177"/>
      <c r="G43" s="177"/>
      <c r="H43" s="203"/>
      <c r="I43" s="203"/>
      <c r="J43" s="203"/>
      <c r="K43" s="203"/>
      <c r="L43" s="203"/>
      <c r="M43" s="203"/>
    </row>
    <row r="44" spans="1:13" ht="14.25" customHeight="1">
      <c r="A44" s="161"/>
      <c r="B44" s="162"/>
      <c r="C44" s="167" t="s">
        <v>181</v>
      </c>
      <c r="D44" s="189">
        <v>0.75</v>
      </c>
      <c r="E44" s="189"/>
      <c r="F44" s="177"/>
      <c r="G44" s="177"/>
      <c r="H44" s="203"/>
      <c r="I44" s="203"/>
      <c r="J44" s="203"/>
      <c r="K44" s="203"/>
      <c r="L44" s="203"/>
      <c r="M44" s="203"/>
    </row>
    <row r="45" spans="1:13" ht="14.25" customHeight="1">
      <c r="A45" s="161"/>
      <c r="B45" s="162"/>
      <c r="C45" s="180" t="s">
        <v>165</v>
      </c>
      <c r="D45" s="185"/>
      <c r="E45" s="168"/>
      <c r="F45" s="177"/>
      <c r="G45" s="177"/>
      <c r="H45" s="203"/>
      <c r="I45" s="203"/>
      <c r="J45" s="203"/>
      <c r="K45" s="203"/>
      <c r="L45" s="203"/>
      <c r="M45" s="203"/>
    </row>
    <row r="46" spans="1:13" ht="15" customHeight="1">
      <c r="A46" s="161"/>
      <c r="B46" s="162"/>
      <c r="C46" s="167" t="s">
        <v>182</v>
      </c>
      <c r="D46" s="189">
        <v>0.08</v>
      </c>
      <c r="E46" s="189"/>
      <c r="F46" s="177"/>
      <c r="G46" s="177"/>
      <c r="H46" s="203"/>
      <c r="I46" s="203"/>
      <c r="J46" s="203"/>
      <c r="K46" s="203"/>
      <c r="L46" s="203"/>
      <c r="M46" s="203"/>
    </row>
    <row r="47" spans="1:15" ht="15" customHeight="1">
      <c r="A47" s="161"/>
      <c r="B47" s="162"/>
      <c r="C47" s="180" t="s">
        <v>93</v>
      </c>
      <c r="D47" s="168"/>
      <c r="E47" s="168"/>
      <c r="F47" s="177"/>
      <c r="G47" s="177"/>
      <c r="H47" s="190"/>
      <c r="I47" s="190"/>
      <c r="J47" s="190"/>
      <c r="K47" s="190"/>
      <c r="L47" s="190"/>
      <c r="M47" s="190"/>
      <c r="O47" s="191"/>
    </row>
    <row r="48" spans="1:15" ht="15" customHeight="1">
      <c r="A48" s="161"/>
      <c r="B48" s="162"/>
      <c r="C48" s="173" t="s">
        <v>168</v>
      </c>
      <c r="D48" s="189">
        <v>0.05</v>
      </c>
      <c r="E48" s="168"/>
      <c r="F48" s="177"/>
      <c r="G48" s="177"/>
      <c r="H48" s="190"/>
      <c r="I48" s="190"/>
      <c r="J48" s="190"/>
      <c r="K48" s="190"/>
      <c r="L48" s="190"/>
      <c r="M48" s="190"/>
      <c r="O48" s="191"/>
    </row>
    <row r="49" spans="1:15" ht="15" customHeight="1">
      <c r="A49" s="161"/>
      <c r="B49" s="162"/>
      <c r="C49" s="180" t="s">
        <v>183</v>
      </c>
      <c r="D49" s="168"/>
      <c r="E49" s="168"/>
      <c r="F49" s="177"/>
      <c r="G49" s="177"/>
      <c r="H49" s="190"/>
      <c r="I49" s="190"/>
      <c r="J49" s="190"/>
      <c r="K49" s="190"/>
      <c r="L49" s="190"/>
      <c r="M49" s="305"/>
      <c r="O49" s="191"/>
    </row>
    <row r="50" spans="1:13" ht="17.25" customHeight="1">
      <c r="A50" s="161"/>
      <c r="B50" s="182"/>
      <c r="C50" s="180" t="s">
        <v>184</v>
      </c>
      <c r="D50" s="168"/>
      <c r="E50" s="204"/>
      <c r="F50" s="177"/>
      <c r="G50" s="177"/>
      <c r="H50" s="190"/>
      <c r="I50" s="190"/>
      <c r="J50" s="190"/>
      <c r="K50" s="190"/>
      <c r="L50" s="190"/>
      <c r="M50" s="304"/>
    </row>
    <row r="51" spans="1:13" ht="14.25" customHeight="1">
      <c r="A51" s="161"/>
      <c r="B51" s="182"/>
      <c r="C51" s="173" t="s">
        <v>185</v>
      </c>
      <c r="D51" s="168"/>
      <c r="E51" s="204"/>
      <c r="F51" s="177"/>
      <c r="G51" s="177"/>
      <c r="H51" s="190"/>
      <c r="I51" s="190"/>
      <c r="J51" s="190"/>
      <c r="K51" s="190"/>
      <c r="L51" s="190"/>
      <c r="M51" s="190"/>
    </row>
    <row r="52" spans="1:14" ht="15">
      <c r="A52" s="205"/>
      <c r="B52" s="206"/>
      <c r="C52" s="207" t="s">
        <v>186</v>
      </c>
      <c r="D52" s="208"/>
      <c r="E52" s="184"/>
      <c r="F52" s="208"/>
      <c r="G52" s="209"/>
      <c r="H52" s="209"/>
      <c r="I52" s="209"/>
      <c r="J52" s="209"/>
      <c r="K52" s="209"/>
      <c r="L52" s="209"/>
      <c r="M52" s="210"/>
      <c r="N52" s="211"/>
    </row>
    <row r="53" spans="1:14" ht="15">
      <c r="A53" s="212"/>
      <c r="B53" s="213"/>
      <c r="C53" s="214"/>
      <c r="D53" s="215"/>
      <c r="E53" s="216"/>
      <c r="F53" s="215"/>
      <c r="G53" s="217"/>
      <c r="H53" s="217"/>
      <c r="I53" s="217"/>
      <c r="J53" s="217"/>
      <c r="K53" s="217"/>
      <c r="L53" s="217"/>
      <c r="M53" s="218"/>
      <c r="N53" s="211"/>
    </row>
    <row r="54" spans="1:13" ht="13.5">
      <c r="A54" s="146"/>
      <c r="K54" s="219"/>
      <c r="L54" s="219"/>
      <c r="M54" s="219"/>
    </row>
    <row r="55" spans="1:13" ht="13.5">
      <c r="A55" s="146"/>
      <c r="K55" s="219"/>
      <c r="L55" s="219"/>
      <c r="M55" s="219"/>
    </row>
    <row r="56" spans="1:13" ht="13.5">
      <c r="A56" s="146"/>
      <c r="K56" s="219"/>
      <c r="L56" s="219"/>
      <c r="M56" s="219"/>
    </row>
    <row r="57" spans="1:13" ht="13.5">
      <c r="A57" s="146"/>
      <c r="K57" s="219"/>
      <c r="L57" s="219"/>
      <c r="M57" s="219"/>
    </row>
    <row r="58" spans="1:13" ht="13.5">
      <c r="A58" s="146"/>
      <c r="K58" s="219"/>
      <c r="L58" s="219"/>
      <c r="M58" s="219"/>
    </row>
    <row r="59" spans="1:13" ht="13.5">
      <c r="A59" s="146"/>
      <c r="K59" s="219"/>
      <c r="L59" s="219"/>
      <c r="M59" s="219"/>
    </row>
    <row r="60" ht="13.5">
      <c r="A60" s="146"/>
    </row>
    <row r="61" ht="13.5">
      <c r="A61" s="146"/>
    </row>
    <row r="62" ht="13.5">
      <c r="A62" s="146"/>
    </row>
    <row r="63" ht="13.5">
      <c r="A63" s="146"/>
    </row>
    <row r="64" ht="13.5">
      <c r="A64" s="146"/>
    </row>
    <row r="65" ht="13.5">
      <c r="A65" s="146"/>
    </row>
    <row r="66" ht="13.5">
      <c r="A66" s="146"/>
    </row>
    <row r="67" ht="13.5">
      <c r="A67" s="146"/>
    </row>
    <row r="68" ht="13.5">
      <c r="A68" s="146"/>
    </row>
    <row r="69" ht="13.5">
      <c r="A69" s="146"/>
    </row>
    <row r="70" ht="13.5">
      <c r="A70" s="146"/>
    </row>
    <row r="71" ht="13.5">
      <c r="A71" s="146"/>
    </row>
    <row r="72" ht="13.5">
      <c r="A72" s="146"/>
    </row>
    <row r="73" ht="13.5">
      <c r="A73" s="146"/>
    </row>
    <row r="74" ht="13.5">
      <c r="A74" s="146"/>
    </row>
    <row r="75" ht="13.5">
      <c r="A75" s="146"/>
    </row>
    <row r="76" ht="13.5">
      <c r="A76" s="146"/>
    </row>
    <row r="77" ht="13.5">
      <c r="A77" s="146"/>
    </row>
    <row r="78" ht="13.5">
      <c r="A78" s="146"/>
    </row>
    <row r="79" ht="13.5">
      <c r="A79" s="146"/>
    </row>
    <row r="80" ht="13.5">
      <c r="A80" s="146"/>
    </row>
    <row r="81" ht="13.5">
      <c r="A81" s="146"/>
    </row>
    <row r="82" ht="13.5">
      <c r="A82" s="146"/>
    </row>
    <row r="83" ht="13.5">
      <c r="A83" s="146"/>
    </row>
    <row r="84" ht="13.5">
      <c r="A84" s="146"/>
    </row>
    <row r="85" ht="13.5">
      <c r="A85" s="146"/>
    </row>
    <row r="86" ht="13.5">
      <c r="A86" s="146"/>
    </row>
    <row r="87" ht="13.5">
      <c r="A87" s="146"/>
    </row>
    <row r="88" ht="13.5">
      <c r="A88" s="146"/>
    </row>
    <row r="89" ht="13.5">
      <c r="A89" s="146"/>
    </row>
    <row r="90" ht="13.5">
      <c r="A90" s="146"/>
    </row>
    <row r="91" ht="13.5">
      <c r="A91" s="146"/>
    </row>
    <row r="92" ht="13.5">
      <c r="A92" s="146"/>
    </row>
    <row r="93" ht="13.5">
      <c r="A93" s="146"/>
    </row>
    <row r="94" ht="13.5">
      <c r="A94" s="146"/>
    </row>
    <row r="95" ht="13.5">
      <c r="A95" s="146"/>
    </row>
    <row r="96" ht="13.5">
      <c r="A96" s="146"/>
    </row>
    <row r="97" ht="13.5">
      <c r="A97" s="146"/>
    </row>
    <row r="98" ht="13.5">
      <c r="A98" s="146"/>
    </row>
    <row r="99" ht="13.5">
      <c r="A99" s="146"/>
    </row>
    <row r="100" ht="13.5">
      <c r="A100" s="146"/>
    </row>
    <row r="101" ht="13.5">
      <c r="A101" s="146"/>
    </row>
    <row r="102" ht="13.5">
      <c r="A102" s="146"/>
    </row>
    <row r="103" ht="13.5">
      <c r="A103" s="146"/>
    </row>
    <row r="104" ht="13.5">
      <c r="A104" s="146"/>
    </row>
    <row r="105" ht="13.5">
      <c r="A105" s="146"/>
    </row>
    <row r="106" ht="13.5">
      <c r="A106" s="146"/>
    </row>
    <row r="107" ht="13.5">
      <c r="A107" s="146"/>
    </row>
    <row r="108" ht="13.5">
      <c r="A108" s="146"/>
    </row>
    <row r="109" ht="13.5">
      <c r="A109" s="146"/>
    </row>
    <row r="110" ht="13.5">
      <c r="A110" s="146"/>
    </row>
    <row r="111" ht="13.5">
      <c r="A111" s="146"/>
    </row>
    <row r="112" ht="13.5">
      <c r="A112" s="146"/>
    </row>
    <row r="113" ht="13.5">
      <c r="A113" s="146"/>
    </row>
    <row r="114" ht="13.5">
      <c r="A114" s="146"/>
    </row>
    <row r="115" ht="13.5">
      <c r="A115" s="146"/>
    </row>
    <row r="116" ht="13.5">
      <c r="A116" s="146"/>
    </row>
    <row r="117" ht="13.5">
      <c r="A117" s="146"/>
    </row>
    <row r="118" ht="13.5">
      <c r="A118" s="146"/>
    </row>
    <row r="119" ht="13.5">
      <c r="A119" s="146"/>
    </row>
    <row r="120" ht="13.5">
      <c r="A120" s="146"/>
    </row>
    <row r="121" ht="13.5">
      <c r="A121" s="146"/>
    </row>
    <row r="122" ht="13.5">
      <c r="A122" s="146"/>
    </row>
    <row r="123" ht="13.5">
      <c r="A123" s="146"/>
    </row>
    <row r="124" ht="13.5">
      <c r="A124" s="146"/>
    </row>
    <row r="125" ht="13.5">
      <c r="A125" s="146"/>
    </row>
    <row r="126" ht="13.5">
      <c r="A126" s="146"/>
    </row>
    <row r="127" ht="13.5">
      <c r="A127" s="146"/>
    </row>
    <row r="128" ht="13.5">
      <c r="A128" s="146"/>
    </row>
  </sheetData>
  <sheetProtection/>
  <mergeCells count="17">
    <mergeCell ref="M6:M7"/>
    <mergeCell ref="A6:A7"/>
    <mergeCell ref="B6:B7"/>
    <mergeCell ref="C6:C7"/>
    <mergeCell ref="D6:D7"/>
    <mergeCell ref="E6:F6"/>
    <mergeCell ref="G6:H6"/>
    <mergeCell ref="I6:J6"/>
    <mergeCell ref="K6:L6"/>
    <mergeCell ref="A1:M1"/>
    <mergeCell ref="A2:M2"/>
    <mergeCell ref="A3:M3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73">
      <selection activeCell="A86" sqref="A86:IV90"/>
    </sheetView>
  </sheetViews>
  <sheetFormatPr defaultColWidth="9.140625" defaultRowHeight="15"/>
  <cols>
    <col min="1" max="1" width="3.421875" style="303" customWidth="1"/>
    <col min="2" max="2" width="7.00390625" style="303" customWidth="1"/>
    <col min="3" max="3" width="38.28125" style="303" customWidth="1"/>
    <col min="4" max="4" width="8.28125" style="303" customWidth="1"/>
    <col min="5" max="5" width="6.57421875" style="303" bestFit="1" customWidth="1"/>
    <col min="6" max="6" width="8.421875" style="303" bestFit="1" customWidth="1"/>
    <col min="7" max="7" width="7.140625" style="303" bestFit="1" customWidth="1"/>
    <col min="8" max="8" width="10.00390625" style="303" bestFit="1" customWidth="1"/>
    <col min="9" max="9" width="7.8515625" style="303" customWidth="1"/>
    <col min="10" max="10" width="9.7109375" style="303" bestFit="1" customWidth="1"/>
    <col min="11" max="11" width="5.7109375" style="303" bestFit="1" customWidth="1"/>
    <col min="12" max="12" width="8.28125" style="303" bestFit="1" customWidth="1"/>
    <col min="13" max="13" width="10.00390625" style="303" bestFit="1" customWidth="1"/>
    <col min="14" max="14" width="11.7109375" style="303" customWidth="1"/>
    <col min="15" max="16384" width="9.140625" style="303" customWidth="1"/>
  </cols>
  <sheetData>
    <row r="1" spans="1:13" s="139" customFormat="1" ht="16.5" customHeight="1">
      <c r="A1" s="340" t="s">
        <v>129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139" customFormat="1" ht="20.25" customHeight="1">
      <c r="A2" s="341" t="s">
        <v>211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139" customFormat="1" ht="22.5" customHeight="1">
      <c r="A3" s="342" t="s">
        <v>212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6"/>
    </row>
    <row r="4" spans="2:12" s="145" customFormat="1" ht="15">
      <c r="B4" s="346" t="s">
        <v>132</v>
      </c>
      <c r="C4" s="347"/>
      <c r="D4" s="143"/>
      <c r="E4" s="143"/>
      <c r="F4" s="343" t="s">
        <v>133</v>
      </c>
      <c r="G4" s="343"/>
      <c r="H4" s="343"/>
      <c r="I4" s="343"/>
      <c r="J4" s="367">
        <f>M81</f>
        <v>0</v>
      </c>
      <c r="K4" s="368"/>
      <c r="L4" s="144" t="s">
        <v>134</v>
      </c>
    </row>
    <row r="5" spans="1:12" s="145" customFormat="1" ht="15">
      <c r="A5" s="248"/>
      <c r="B5" s="346" t="s">
        <v>213</v>
      </c>
      <c r="C5" s="347"/>
      <c r="D5" s="249"/>
      <c r="E5" s="249"/>
      <c r="F5" s="144"/>
      <c r="G5" s="369" t="s">
        <v>136</v>
      </c>
      <c r="H5" s="369"/>
      <c r="I5" s="369"/>
      <c r="J5" s="343">
        <f>J81</f>
        <v>0</v>
      </c>
      <c r="K5" s="370"/>
      <c r="L5" s="144" t="s">
        <v>134</v>
      </c>
    </row>
    <row r="6" spans="1:14" s="139" customFormat="1" ht="16.5">
      <c r="A6" s="250"/>
      <c r="B6" s="250"/>
      <c r="C6" s="342"/>
      <c r="D6" s="342"/>
      <c r="E6" s="342"/>
      <c r="F6" s="342"/>
      <c r="G6" s="342"/>
      <c r="H6" s="342"/>
      <c r="I6" s="342"/>
      <c r="J6" s="342"/>
      <c r="K6" s="342"/>
      <c r="L6" s="251"/>
      <c r="M6" s="155"/>
      <c r="N6" s="155"/>
    </row>
    <row r="7" spans="1:14" s="139" customFormat="1" ht="54" customHeight="1">
      <c r="A7" s="350" t="s">
        <v>137</v>
      </c>
      <c r="B7" s="351" t="s">
        <v>138</v>
      </c>
      <c r="C7" s="351" t="s">
        <v>139</v>
      </c>
      <c r="D7" s="351" t="s">
        <v>140</v>
      </c>
      <c r="E7" s="352" t="s">
        <v>141</v>
      </c>
      <c r="F7" s="353"/>
      <c r="G7" s="349" t="s">
        <v>89</v>
      </c>
      <c r="H7" s="349"/>
      <c r="I7" s="354" t="s">
        <v>90</v>
      </c>
      <c r="J7" s="354"/>
      <c r="K7" s="354" t="s">
        <v>142</v>
      </c>
      <c r="L7" s="354"/>
      <c r="M7" s="349" t="s">
        <v>93</v>
      </c>
      <c r="N7" s="230"/>
    </row>
    <row r="8" spans="1:14" s="155" customFormat="1" ht="54">
      <c r="A8" s="350"/>
      <c r="B8" s="350"/>
      <c r="C8" s="351"/>
      <c r="D8" s="351"/>
      <c r="E8" s="151" t="s">
        <v>143</v>
      </c>
      <c r="F8" s="151" t="s">
        <v>144</v>
      </c>
      <c r="G8" s="154" t="s">
        <v>145</v>
      </c>
      <c r="H8" s="152" t="s">
        <v>93</v>
      </c>
      <c r="I8" s="153" t="s">
        <v>145</v>
      </c>
      <c r="J8" s="152" t="s">
        <v>93</v>
      </c>
      <c r="K8" s="153" t="s">
        <v>145</v>
      </c>
      <c r="L8" s="152" t="s">
        <v>93</v>
      </c>
      <c r="M8" s="349"/>
      <c r="N8" s="230"/>
    </row>
    <row r="9" spans="1:14" s="155" customFormat="1" ht="15.75">
      <c r="A9" s="252" t="s">
        <v>146</v>
      </c>
      <c r="B9" s="252" t="s">
        <v>214</v>
      </c>
      <c r="C9" s="252" t="s">
        <v>215</v>
      </c>
      <c r="D9" s="253" t="s">
        <v>216</v>
      </c>
      <c r="E9" s="254" t="s">
        <v>217</v>
      </c>
      <c r="F9" s="255" t="s">
        <v>218</v>
      </c>
      <c r="G9" s="253" t="s">
        <v>147</v>
      </c>
      <c r="H9" s="255" t="s">
        <v>219</v>
      </c>
      <c r="I9" s="253" t="s">
        <v>220</v>
      </c>
      <c r="J9" s="255" t="s">
        <v>221</v>
      </c>
      <c r="K9" s="255">
        <v>11</v>
      </c>
      <c r="L9" s="252" t="s">
        <v>222</v>
      </c>
      <c r="M9" s="252" t="s">
        <v>223</v>
      </c>
      <c r="N9" s="256"/>
    </row>
    <row r="10" spans="1:13" s="260" customFormat="1" ht="81">
      <c r="A10" s="361">
        <v>1</v>
      </c>
      <c r="B10" s="361" t="s">
        <v>224</v>
      </c>
      <c r="C10" s="258" t="s">
        <v>225</v>
      </c>
      <c r="D10" s="236" t="s">
        <v>226</v>
      </c>
      <c r="E10" s="259"/>
      <c r="F10" s="237">
        <v>1</v>
      </c>
      <c r="G10" s="238"/>
      <c r="H10" s="238"/>
      <c r="I10" s="238"/>
      <c r="J10" s="238"/>
      <c r="K10" s="238"/>
      <c r="L10" s="238"/>
      <c r="M10" s="238"/>
    </row>
    <row r="11" spans="1:13" s="261" customFormat="1" ht="13.5">
      <c r="A11" s="362"/>
      <c r="B11" s="362"/>
      <c r="C11" s="257" t="s">
        <v>161</v>
      </c>
      <c r="D11" s="233" t="s">
        <v>177</v>
      </c>
      <c r="E11" s="233">
        <v>6.26</v>
      </c>
      <c r="F11" s="242">
        <f>F10*E11</f>
        <v>6.26</v>
      </c>
      <c r="G11" s="238"/>
      <c r="H11" s="238"/>
      <c r="I11" s="238"/>
      <c r="J11" s="238"/>
      <c r="K11" s="238"/>
      <c r="L11" s="238"/>
      <c r="M11" s="238"/>
    </row>
    <row r="12" spans="1:13" s="260" customFormat="1" ht="13.5">
      <c r="A12" s="362"/>
      <c r="B12" s="362"/>
      <c r="C12" s="257" t="s">
        <v>227</v>
      </c>
      <c r="D12" s="233" t="s">
        <v>134</v>
      </c>
      <c r="E12" s="233">
        <v>0.16</v>
      </c>
      <c r="F12" s="242">
        <f>F10*E12</f>
        <v>0.16</v>
      </c>
      <c r="G12" s="238"/>
      <c r="H12" s="238"/>
      <c r="I12" s="238"/>
      <c r="J12" s="238"/>
      <c r="K12" s="238"/>
      <c r="L12" s="238"/>
      <c r="M12" s="238"/>
    </row>
    <row r="13" spans="1:13" s="263" customFormat="1" ht="13.5">
      <c r="A13" s="362"/>
      <c r="B13" s="362"/>
      <c r="C13" s="262" t="s">
        <v>162</v>
      </c>
      <c r="D13" s="233"/>
      <c r="E13" s="233"/>
      <c r="F13" s="242"/>
      <c r="G13" s="238"/>
      <c r="H13" s="238"/>
      <c r="I13" s="238"/>
      <c r="J13" s="238"/>
      <c r="K13" s="238"/>
      <c r="L13" s="238"/>
      <c r="M13" s="238"/>
    </row>
    <row r="14" spans="1:13" s="263" customFormat="1" ht="13.5">
      <c r="A14" s="362"/>
      <c r="B14" s="362"/>
      <c r="C14" s="264" t="s">
        <v>228</v>
      </c>
      <c r="D14" s="265" t="s">
        <v>226</v>
      </c>
      <c r="E14" s="233">
        <v>1</v>
      </c>
      <c r="F14" s="242">
        <f>F10*E14</f>
        <v>1</v>
      </c>
      <c r="G14" s="238"/>
      <c r="H14" s="238"/>
      <c r="I14" s="238"/>
      <c r="J14" s="238"/>
      <c r="K14" s="238"/>
      <c r="L14" s="238"/>
      <c r="M14" s="238"/>
    </row>
    <row r="15" spans="1:13" s="263" customFormat="1" ht="13.5">
      <c r="A15" s="363"/>
      <c r="B15" s="363"/>
      <c r="C15" s="257" t="s">
        <v>164</v>
      </c>
      <c r="D15" s="233" t="s">
        <v>134</v>
      </c>
      <c r="E15" s="266">
        <v>1.6</v>
      </c>
      <c r="F15" s="242">
        <f>F10*E15</f>
        <v>1.6</v>
      </c>
      <c r="G15" s="238"/>
      <c r="H15" s="238"/>
      <c r="I15" s="238"/>
      <c r="J15" s="238"/>
      <c r="K15" s="238"/>
      <c r="L15" s="238"/>
      <c r="M15" s="238"/>
    </row>
    <row r="16" spans="1:13" s="269" customFormat="1" ht="27">
      <c r="A16" s="361">
        <v>2</v>
      </c>
      <c r="B16" s="361" t="s">
        <v>229</v>
      </c>
      <c r="C16" s="267" t="s">
        <v>230</v>
      </c>
      <c r="D16" s="236" t="s">
        <v>70</v>
      </c>
      <c r="E16" s="268"/>
      <c r="F16" s="237">
        <v>8</v>
      </c>
      <c r="G16" s="238"/>
      <c r="H16" s="238"/>
      <c r="I16" s="238"/>
      <c r="J16" s="238"/>
      <c r="K16" s="238"/>
      <c r="L16" s="238"/>
      <c r="M16" s="238"/>
    </row>
    <row r="17" spans="1:13" s="269" customFormat="1" ht="13.5">
      <c r="A17" s="362"/>
      <c r="B17" s="362"/>
      <c r="C17" s="257" t="s">
        <v>155</v>
      </c>
      <c r="D17" s="233" t="s">
        <v>177</v>
      </c>
      <c r="E17" s="233">
        <v>0.97</v>
      </c>
      <c r="F17" s="242">
        <f>F16*E17</f>
        <v>7.76</v>
      </c>
      <c r="G17" s="238"/>
      <c r="H17" s="238"/>
      <c r="I17" s="238"/>
      <c r="J17" s="238"/>
      <c r="K17" s="238"/>
      <c r="L17" s="238"/>
      <c r="M17" s="238"/>
    </row>
    <row r="18" spans="1:13" s="269" customFormat="1" ht="13.5">
      <c r="A18" s="362"/>
      <c r="B18" s="362"/>
      <c r="C18" s="257" t="s">
        <v>173</v>
      </c>
      <c r="D18" s="233" t="s">
        <v>134</v>
      </c>
      <c r="E18" s="233">
        <v>0.349</v>
      </c>
      <c r="F18" s="242">
        <f>F16*E18</f>
        <v>2.792</v>
      </c>
      <c r="G18" s="238"/>
      <c r="H18" s="238"/>
      <c r="I18" s="238"/>
      <c r="J18" s="238"/>
      <c r="K18" s="238"/>
      <c r="L18" s="238"/>
      <c r="M18" s="238"/>
    </row>
    <row r="19" spans="1:13" s="263" customFormat="1" ht="13.5">
      <c r="A19" s="362"/>
      <c r="B19" s="362"/>
      <c r="C19" s="262" t="s">
        <v>162</v>
      </c>
      <c r="D19" s="233"/>
      <c r="E19" s="233"/>
      <c r="F19" s="242"/>
      <c r="G19" s="238"/>
      <c r="H19" s="238"/>
      <c r="I19" s="238"/>
      <c r="J19" s="238"/>
      <c r="K19" s="238"/>
      <c r="L19" s="238"/>
      <c r="M19" s="238"/>
    </row>
    <row r="20" spans="1:13" s="269" customFormat="1" ht="13.5">
      <c r="A20" s="362"/>
      <c r="B20" s="362"/>
      <c r="C20" s="257" t="s">
        <v>231</v>
      </c>
      <c r="D20" s="233" t="s">
        <v>70</v>
      </c>
      <c r="E20" s="233">
        <v>1</v>
      </c>
      <c r="F20" s="242">
        <f>F16*E20</f>
        <v>8</v>
      </c>
      <c r="G20" s="238"/>
      <c r="H20" s="238"/>
      <c r="I20" s="238"/>
      <c r="J20" s="238"/>
      <c r="K20" s="238"/>
      <c r="L20" s="238"/>
      <c r="M20" s="238"/>
    </row>
    <row r="21" spans="1:13" s="269" customFormat="1" ht="13.5">
      <c r="A21" s="363"/>
      <c r="B21" s="363"/>
      <c r="C21" s="257" t="s">
        <v>164</v>
      </c>
      <c r="D21" s="233" t="s">
        <v>134</v>
      </c>
      <c r="E21" s="233">
        <v>0.382</v>
      </c>
      <c r="F21" s="242">
        <f>F16*E21</f>
        <v>3.056</v>
      </c>
      <c r="G21" s="238"/>
      <c r="H21" s="238"/>
      <c r="I21" s="238"/>
      <c r="J21" s="238"/>
      <c r="K21" s="238"/>
      <c r="L21" s="238"/>
      <c r="M21" s="238"/>
    </row>
    <row r="22" spans="1:13" s="269" customFormat="1" ht="27">
      <c r="A22" s="361">
        <v>3</v>
      </c>
      <c r="B22" s="361" t="s">
        <v>229</v>
      </c>
      <c r="C22" s="267" t="s">
        <v>232</v>
      </c>
      <c r="D22" s="236" t="s">
        <v>70</v>
      </c>
      <c r="E22" s="268"/>
      <c r="F22" s="237">
        <v>3</v>
      </c>
      <c r="G22" s="238"/>
      <c r="H22" s="238"/>
      <c r="I22" s="238"/>
      <c r="J22" s="238"/>
      <c r="K22" s="238"/>
      <c r="L22" s="238"/>
      <c r="M22" s="238"/>
    </row>
    <row r="23" spans="1:13" s="269" customFormat="1" ht="13.5">
      <c r="A23" s="362"/>
      <c r="B23" s="362"/>
      <c r="C23" s="257" t="s">
        <v>155</v>
      </c>
      <c r="D23" s="233" t="s">
        <v>177</v>
      </c>
      <c r="E23" s="233">
        <v>0.97</v>
      </c>
      <c r="F23" s="242">
        <f>F22*E23</f>
        <v>2.91</v>
      </c>
      <c r="G23" s="238"/>
      <c r="H23" s="238"/>
      <c r="I23" s="238"/>
      <c r="J23" s="238"/>
      <c r="K23" s="238"/>
      <c r="L23" s="238"/>
      <c r="M23" s="238"/>
    </row>
    <row r="24" spans="1:13" s="269" customFormat="1" ht="13.5">
      <c r="A24" s="362"/>
      <c r="B24" s="362"/>
      <c r="C24" s="257" t="s">
        <v>173</v>
      </c>
      <c r="D24" s="233" t="s">
        <v>134</v>
      </c>
      <c r="E24" s="233">
        <v>0.349</v>
      </c>
      <c r="F24" s="242">
        <f>F22*E24</f>
        <v>1.047</v>
      </c>
      <c r="G24" s="238"/>
      <c r="H24" s="238"/>
      <c r="I24" s="238"/>
      <c r="J24" s="238"/>
      <c r="K24" s="238"/>
      <c r="L24" s="238"/>
      <c r="M24" s="238"/>
    </row>
    <row r="25" spans="1:13" s="263" customFormat="1" ht="13.5">
      <c r="A25" s="362"/>
      <c r="B25" s="362"/>
      <c r="C25" s="262" t="s">
        <v>162</v>
      </c>
      <c r="D25" s="233"/>
      <c r="E25" s="233"/>
      <c r="F25" s="242"/>
      <c r="G25" s="238"/>
      <c r="H25" s="238"/>
      <c r="I25" s="238"/>
      <c r="J25" s="238"/>
      <c r="K25" s="238"/>
      <c r="L25" s="238"/>
      <c r="M25" s="238"/>
    </row>
    <row r="26" spans="1:13" s="269" customFormat="1" ht="13.5">
      <c r="A26" s="362"/>
      <c r="B26" s="362"/>
      <c r="C26" s="257" t="s">
        <v>233</v>
      </c>
      <c r="D26" s="233" t="s">
        <v>70</v>
      </c>
      <c r="E26" s="233">
        <v>1</v>
      </c>
      <c r="F26" s="242">
        <f>F22*E26</f>
        <v>3</v>
      </c>
      <c r="G26" s="238"/>
      <c r="H26" s="238"/>
      <c r="I26" s="238"/>
      <c r="J26" s="238"/>
      <c r="K26" s="238"/>
      <c r="L26" s="238"/>
      <c r="M26" s="238"/>
    </row>
    <row r="27" spans="1:13" s="269" customFormat="1" ht="13.5">
      <c r="A27" s="363"/>
      <c r="B27" s="363"/>
      <c r="C27" s="257" t="s">
        <v>164</v>
      </c>
      <c r="D27" s="233" t="s">
        <v>134</v>
      </c>
      <c r="E27" s="233">
        <v>0.382</v>
      </c>
      <c r="F27" s="242">
        <f>F22*E27</f>
        <v>1.146</v>
      </c>
      <c r="G27" s="238"/>
      <c r="H27" s="238"/>
      <c r="I27" s="238"/>
      <c r="J27" s="238"/>
      <c r="K27" s="238"/>
      <c r="L27" s="238"/>
      <c r="M27" s="238"/>
    </row>
    <row r="28" spans="1:13" s="239" customFormat="1" ht="18" customHeight="1">
      <c r="A28" s="361">
        <v>4</v>
      </c>
      <c r="B28" s="361" t="s">
        <v>234</v>
      </c>
      <c r="C28" s="270" t="s">
        <v>235</v>
      </c>
      <c r="D28" s="236" t="s">
        <v>70</v>
      </c>
      <c r="E28" s="271"/>
      <c r="F28" s="237">
        <v>5</v>
      </c>
      <c r="G28" s="238"/>
      <c r="H28" s="238"/>
      <c r="I28" s="238"/>
      <c r="J28" s="238"/>
      <c r="K28" s="238"/>
      <c r="L28" s="238"/>
      <c r="M28" s="238"/>
    </row>
    <row r="29" spans="1:13" s="239" customFormat="1" ht="13.5">
      <c r="A29" s="362"/>
      <c r="B29" s="362"/>
      <c r="C29" s="240" t="s">
        <v>155</v>
      </c>
      <c r="D29" s="241" t="s">
        <v>177</v>
      </c>
      <c r="E29" s="272">
        <v>0.63</v>
      </c>
      <c r="F29" s="242">
        <f>F28*E29</f>
        <v>3.15</v>
      </c>
      <c r="G29" s="238"/>
      <c r="H29" s="238"/>
      <c r="I29" s="238"/>
      <c r="J29" s="238"/>
      <c r="K29" s="238"/>
      <c r="L29" s="238"/>
      <c r="M29" s="238"/>
    </row>
    <row r="30" spans="1:13" s="239" customFormat="1" ht="13.5">
      <c r="A30" s="362"/>
      <c r="B30" s="362"/>
      <c r="C30" s="240" t="s">
        <v>173</v>
      </c>
      <c r="D30" s="233" t="s">
        <v>134</v>
      </c>
      <c r="E30" s="233">
        <v>0.671</v>
      </c>
      <c r="F30" s="242">
        <f>F28*E30</f>
        <v>3.3550000000000004</v>
      </c>
      <c r="G30" s="238"/>
      <c r="H30" s="238"/>
      <c r="I30" s="238"/>
      <c r="J30" s="238"/>
      <c r="K30" s="238"/>
      <c r="L30" s="238"/>
      <c r="M30" s="238"/>
    </row>
    <row r="31" spans="1:13" s="239" customFormat="1" ht="13.5">
      <c r="A31" s="362"/>
      <c r="B31" s="362"/>
      <c r="C31" s="243" t="s">
        <v>162</v>
      </c>
      <c r="D31" s="241"/>
      <c r="E31" s="241"/>
      <c r="F31" s="242"/>
      <c r="G31" s="238"/>
      <c r="H31" s="238"/>
      <c r="I31" s="238"/>
      <c r="J31" s="238"/>
      <c r="K31" s="238"/>
      <c r="L31" s="238"/>
      <c r="M31" s="238"/>
    </row>
    <row r="32" spans="1:13" s="239" customFormat="1" ht="13.5">
      <c r="A32" s="362"/>
      <c r="B32" s="362"/>
      <c r="C32" s="240" t="s">
        <v>235</v>
      </c>
      <c r="D32" s="233" t="s">
        <v>70</v>
      </c>
      <c r="E32" s="241">
        <v>1</v>
      </c>
      <c r="F32" s="242">
        <f>F28*E32</f>
        <v>5</v>
      </c>
      <c r="G32" s="238"/>
      <c r="H32" s="238"/>
      <c r="I32" s="238"/>
      <c r="J32" s="238"/>
      <c r="K32" s="238"/>
      <c r="L32" s="238"/>
      <c r="M32" s="238"/>
    </row>
    <row r="33" spans="1:13" s="239" customFormat="1" ht="13.5">
      <c r="A33" s="363"/>
      <c r="B33" s="363"/>
      <c r="C33" s="240" t="s">
        <v>164</v>
      </c>
      <c r="D33" s="233" t="s">
        <v>134</v>
      </c>
      <c r="E33" s="241">
        <v>0.009</v>
      </c>
      <c r="F33" s="242">
        <f>F28*E33</f>
        <v>0.045</v>
      </c>
      <c r="G33" s="238"/>
      <c r="H33" s="238"/>
      <c r="I33" s="238"/>
      <c r="J33" s="238"/>
      <c r="K33" s="238"/>
      <c r="L33" s="238"/>
      <c r="M33" s="238"/>
    </row>
    <row r="34" spans="1:13" s="239" customFormat="1" ht="27">
      <c r="A34" s="355">
        <v>5</v>
      </c>
      <c r="B34" s="361" t="s">
        <v>236</v>
      </c>
      <c r="C34" s="270" t="s">
        <v>237</v>
      </c>
      <c r="D34" s="236" t="s">
        <v>70</v>
      </c>
      <c r="E34" s="271"/>
      <c r="F34" s="237">
        <v>1</v>
      </c>
      <c r="G34" s="238"/>
      <c r="H34" s="238"/>
      <c r="I34" s="238"/>
      <c r="J34" s="238"/>
      <c r="K34" s="238"/>
      <c r="L34" s="238"/>
      <c r="M34" s="238"/>
    </row>
    <row r="35" spans="1:13" s="239" customFormat="1" ht="13.5">
      <c r="A35" s="356"/>
      <c r="B35" s="362"/>
      <c r="C35" s="240" t="s">
        <v>155</v>
      </c>
      <c r="D35" s="241" t="s">
        <v>177</v>
      </c>
      <c r="E35" s="272">
        <v>0.72</v>
      </c>
      <c r="F35" s="242">
        <f>F34*E35</f>
        <v>0.72</v>
      </c>
      <c r="G35" s="238"/>
      <c r="H35" s="238"/>
      <c r="I35" s="238"/>
      <c r="J35" s="238"/>
      <c r="K35" s="238"/>
      <c r="L35" s="238"/>
      <c r="M35" s="238"/>
    </row>
    <row r="36" spans="1:13" s="239" customFormat="1" ht="13.5">
      <c r="A36" s="356"/>
      <c r="B36" s="362"/>
      <c r="C36" s="240" t="s">
        <v>173</v>
      </c>
      <c r="D36" s="233" t="s">
        <v>134</v>
      </c>
      <c r="E36" s="233">
        <v>0.311</v>
      </c>
      <c r="F36" s="242">
        <f>F34*E36</f>
        <v>0.311</v>
      </c>
      <c r="G36" s="238"/>
      <c r="H36" s="238"/>
      <c r="I36" s="238"/>
      <c r="J36" s="238"/>
      <c r="K36" s="238"/>
      <c r="L36" s="238"/>
      <c r="M36" s="238"/>
    </row>
    <row r="37" spans="1:13" s="239" customFormat="1" ht="13.5">
      <c r="A37" s="356"/>
      <c r="B37" s="362"/>
      <c r="C37" s="243" t="s">
        <v>162</v>
      </c>
      <c r="D37" s="241"/>
      <c r="E37" s="241"/>
      <c r="F37" s="242"/>
      <c r="G37" s="238"/>
      <c r="H37" s="238"/>
      <c r="I37" s="238"/>
      <c r="J37" s="238"/>
      <c r="K37" s="238"/>
      <c r="L37" s="238"/>
      <c r="M37" s="238"/>
    </row>
    <row r="38" spans="1:13" s="239" customFormat="1" ht="13.5">
      <c r="A38" s="356"/>
      <c r="B38" s="362"/>
      <c r="C38" s="240" t="s">
        <v>238</v>
      </c>
      <c r="D38" s="233" t="s">
        <v>70</v>
      </c>
      <c r="E38" s="241">
        <v>1</v>
      </c>
      <c r="F38" s="242">
        <f>F34*E38</f>
        <v>1</v>
      </c>
      <c r="G38" s="238"/>
      <c r="H38" s="238"/>
      <c r="I38" s="238"/>
      <c r="J38" s="238"/>
      <c r="K38" s="238"/>
      <c r="L38" s="238"/>
      <c r="M38" s="238"/>
    </row>
    <row r="39" spans="1:13" s="239" customFormat="1" ht="13.5">
      <c r="A39" s="357"/>
      <c r="B39" s="363"/>
      <c r="C39" s="240" t="s">
        <v>164</v>
      </c>
      <c r="D39" s="233" t="s">
        <v>134</v>
      </c>
      <c r="E39" s="241">
        <v>0.113</v>
      </c>
      <c r="F39" s="242">
        <f>F34*E39</f>
        <v>0.113</v>
      </c>
      <c r="G39" s="238"/>
      <c r="H39" s="238"/>
      <c r="I39" s="238"/>
      <c r="J39" s="238"/>
      <c r="K39" s="238"/>
      <c r="L39" s="238"/>
      <c r="M39" s="238"/>
    </row>
    <row r="40" spans="1:13" s="239" customFormat="1" ht="13.5">
      <c r="A40" s="233">
        <v>6</v>
      </c>
      <c r="B40" s="233"/>
      <c r="C40" s="273" t="s">
        <v>239</v>
      </c>
      <c r="D40" s="236" t="s">
        <v>70</v>
      </c>
      <c r="E40" s="274"/>
      <c r="F40" s="275">
        <v>5</v>
      </c>
      <c r="G40" s="238"/>
      <c r="H40" s="238"/>
      <c r="I40" s="238"/>
      <c r="J40" s="238"/>
      <c r="K40" s="238"/>
      <c r="L40" s="238"/>
      <c r="M40" s="238"/>
    </row>
    <row r="41" spans="1:13" s="269" customFormat="1" ht="31.5" customHeight="1">
      <c r="A41" s="361">
        <v>7</v>
      </c>
      <c r="B41" s="361" t="s">
        <v>240</v>
      </c>
      <c r="C41" s="235" t="s">
        <v>241</v>
      </c>
      <c r="D41" s="236" t="s">
        <v>70</v>
      </c>
      <c r="E41" s="236"/>
      <c r="F41" s="237">
        <v>15</v>
      </c>
      <c r="G41" s="238"/>
      <c r="H41" s="238"/>
      <c r="I41" s="238"/>
      <c r="J41" s="238"/>
      <c r="K41" s="238"/>
      <c r="L41" s="238"/>
      <c r="M41" s="238"/>
    </row>
    <row r="42" spans="1:13" s="269" customFormat="1" ht="13.5">
      <c r="A42" s="362"/>
      <c r="B42" s="362"/>
      <c r="C42" s="257" t="s">
        <v>155</v>
      </c>
      <c r="D42" s="233" t="s">
        <v>177</v>
      </c>
      <c r="E42" s="233">
        <v>0.34</v>
      </c>
      <c r="F42" s="242">
        <f>F41*E42</f>
        <v>5.1000000000000005</v>
      </c>
      <c r="G42" s="238"/>
      <c r="H42" s="238"/>
      <c r="I42" s="238"/>
      <c r="J42" s="238"/>
      <c r="K42" s="238"/>
      <c r="L42" s="238"/>
      <c r="M42" s="238"/>
    </row>
    <row r="43" spans="1:13" s="269" customFormat="1" ht="13.5">
      <c r="A43" s="362"/>
      <c r="B43" s="362"/>
      <c r="C43" s="257" t="s">
        <v>173</v>
      </c>
      <c r="D43" s="233" t="s">
        <v>134</v>
      </c>
      <c r="E43" s="233">
        <v>0.013</v>
      </c>
      <c r="F43" s="242">
        <f>F41*E43</f>
        <v>0.19499999999999998</v>
      </c>
      <c r="G43" s="238"/>
      <c r="H43" s="238"/>
      <c r="I43" s="238"/>
      <c r="J43" s="238"/>
      <c r="K43" s="238"/>
      <c r="L43" s="238"/>
      <c r="M43" s="238"/>
    </row>
    <row r="44" spans="1:13" s="269" customFormat="1" ht="13.5">
      <c r="A44" s="362"/>
      <c r="B44" s="362"/>
      <c r="C44" s="262" t="s">
        <v>162</v>
      </c>
      <c r="D44" s="233"/>
      <c r="E44" s="233"/>
      <c r="F44" s="242"/>
      <c r="G44" s="238"/>
      <c r="H44" s="238"/>
      <c r="I44" s="238"/>
      <c r="J44" s="238"/>
      <c r="K44" s="238"/>
      <c r="L44" s="238"/>
      <c r="M44" s="238"/>
    </row>
    <row r="45" spans="1:13" s="269" customFormat="1" ht="13.5">
      <c r="A45" s="362"/>
      <c r="B45" s="362"/>
      <c r="C45" s="264" t="s">
        <v>242</v>
      </c>
      <c r="D45" s="233" t="s">
        <v>70</v>
      </c>
      <c r="E45" s="233">
        <v>1</v>
      </c>
      <c r="F45" s="242">
        <f>F41*E45</f>
        <v>15</v>
      </c>
      <c r="G45" s="238"/>
      <c r="H45" s="238"/>
      <c r="I45" s="238"/>
      <c r="J45" s="238"/>
      <c r="K45" s="238"/>
      <c r="L45" s="238"/>
      <c r="M45" s="238"/>
    </row>
    <row r="46" spans="1:13" s="269" customFormat="1" ht="13.5">
      <c r="A46" s="363"/>
      <c r="B46" s="363"/>
      <c r="C46" s="257" t="s">
        <v>164</v>
      </c>
      <c r="D46" s="233" t="s">
        <v>134</v>
      </c>
      <c r="E46" s="233">
        <v>0.094</v>
      </c>
      <c r="F46" s="242">
        <f>F41*E46</f>
        <v>1.41</v>
      </c>
      <c r="G46" s="238"/>
      <c r="H46" s="238"/>
      <c r="I46" s="238"/>
      <c r="J46" s="238"/>
      <c r="K46" s="238"/>
      <c r="L46" s="238"/>
      <c r="M46" s="238"/>
    </row>
    <row r="47" spans="1:13" s="269" customFormat="1" ht="13.5">
      <c r="A47" s="361">
        <v>8</v>
      </c>
      <c r="B47" s="361" t="s">
        <v>243</v>
      </c>
      <c r="C47" s="235" t="s">
        <v>244</v>
      </c>
      <c r="D47" s="236" t="s">
        <v>70</v>
      </c>
      <c r="E47" s="236"/>
      <c r="F47" s="275">
        <v>1</v>
      </c>
      <c r="G47" s="238"/>
      <c r="H47" s="238"/>
      <c r="I47" s="238"/>
      <c r="J47" s="238"/>
      <c r="K47" s="238"/>
      <c r="L47" s="238"/>
      <c r="M47" s="238"/>
    </row>
    <row r="48" spans="1:13" s="269" customFormat="1" ht="13.5">
      <c r="A48" s="362"/>
      <c r="B48" s="362"/>
      <c r="C48" s="257" t="s">
        <v>155</v>
      </c>
      <c r="D48" s="233" t="s">
        <v>177</v>
      </c>
      <c r="E48" s="233">
        <v>0.68</v>
      </c>
      <c r="F48" s="242">
        <f>F47*E48</f>
        <v>0.68</v>
      </c>
      <c r="G48" s="238"/>
      <c r="H48" s="238"/>
      <c r="I48" s="238"/>
      <c r="J48" s="238"/>
      <c r="K48" s="238"/>
      <c r="L48" s="238"/>
      <c r="M48" s="238"/>
    </row>
    <row r="49" spans="1:13" s="269" customFormat="1" ht="13.5">
      <c r="A49" s="362"/>
      <c r="B49" s="362"/>
      <c r="C49" s="257" t="s">
        <v>173</v>
      </c>
      <c r="D49" s="233" t="s">
        <v>134</v>
      </c>
      <c r="E49" s="233">
        <v>0.011</v>
      </c>
      <c r="F49" s="242">
        <f>F47*E49</f>
        <v>0.011</v>
      </c>
      <c r="G49" s="238"/>
      <c r="H49" s="238"/>
      <c r="I49" s="238"/>
      <c r="J49" s="238"/>
      <c r="K49" s="238"/>
      <c r="L49" s="238"/>
      <c r="M49" s="238"/>
    </row>
    <row r="50" spans="1:13" s="269" customFormat="1" ht="13.5">
      <c r="A50" s="362"/>
      <c r="B50" s="362"/>
      <c r="C50" s="262" t="s">
        <v>162</v>
      </c>
      <c r="D50" s="233"/>
      <c r="E50" s="233"/>
      <c r="F50" s="242"/>
      <c r="G50" s="238"/>
      <c r="H50" s="238"/>
      <c r="I50" s="238"/>
      <c r="J50" s="238"/>
      <c r="K50" s="238"/>
      <c r="L50" s="238"/>
      <c r="M50" s="238"/>
    </row>
    <row r="51" spans="1:13" s="269" customFormat="1" ht="13.5">
      <c r="A51" s="362"/>
      <c r="B51" s="362"/>
      <c r="C51" s="264" t="s">
        <v>244</v>
      </c>
      <c r="D51" s="233" t="s">
        <v>70</v>
      </c>
      <c r="E51" s="233">
        <v>1</v>
      </c>
      <c r="F51" s="242">
        <f>F47*E51</f>
        <v>1</v>
      </c>
      <c r="G51" s="238"/>
      <c r="H51" s="238"/>
      <c r="I51" s="238"/>
      <c r="J51" s="238"/>
      <c r="K51" s="238"/>
      <c r="L51" s="238"/>
      <c r="M51" s="238"/>
    </row>
    <row r="52" spans="1:13" s="269" customFormat="1" ht="13.5">
      <c r="A52" s="363"/>
      <c r="B52" s="363"/>
      <c r="C52" s="257" t="s">
        <v>164</v>
      </c>
      <c r="D52" s="233" t="s">
        <v>134</v>
      </c>
      <c r="E52" s="233">
        <v>0.103</v>
      </c>
      <c r="F52" s="242">
        <f>F47*E52</f>
        <v>0.103</v>
      </c>
      <c r="G52" s="238"/>
      <c r="H52" s="238"/>
      <c r="I52" s="238"/>
      <c r="J52" s="238"/>
      <c r="K52" s="238"/>
      <c r="L52" s="238"/>
      <c r="M52" s="238"/>
    </row>
    <row r="53" spans="1:13" s="269" customFormat="1" ht="21" customHeight="1">
      <c r="A53" s="361">
        <v>9</v>
      </c>
      <c r="B53" s="361" t="s">
        <v>243</v>
      </c>
      <c r="C53" s="235" t="s">
        <v>245</v>
      </c>
      <c r="D53" s="236" t="s">
        <v>70</v>
      </c>
      <c r="E53" s="236"/>
      <c r="F53" s="237">
        <v>4</v>
      </c>
      <c r="G53" s="238"/>
      <c r="H53" s="238"/>
      <c r="I53" s="238"/>
      <c r="J53" s="238"/>
      <c r="K53" s="238"/>
      <c r="L53" s="238"/>
      <c r="M53" s="238"/>
    </row>
    <row r="54" spans="1:13" s="269" customFormat="1" ht="13.5">
      <c r="A54" s="362"/>
      <c r="B54" s="362"/>
      <c r="C54" s="257" t="s">
        <v>155</v>
      </c>
      <c r="D54" s="233" t="s">
        <v>177</v>
      </c>
      <c r="E54" s="233">
        <v>0.68</v>
      </c>
      <c r="F54" s="242">
        <f>F53*E54</f>
        <v>2.72</v>
      </c>
      <c r="G54" s="238"/>
      <c r="H54" s="238"/>
      <c r="I54" s="238"/>
      <c r="J54" s="238"/>
      <c r="K54" s="238"/>
      <c r="L54" s="238"/>
      <c r="M54" s="238"/>
    </row>
    <row r="55" spans="1:13" s="269" customFormat="1" ht="13.5">
      <c r="A55" s="362"/>
      <c r="B55" s="362"/>
      <c r="C55" s="257" t="s">
        <v>173</v>
      </c>
      <c r="D55" s="233" t="s">
        <v>134</v>
      </c>
      <c r="E55" s="233">
        <v>0.011</v>
      </c>
      <c r="F55" s="242">
        <f>F53*E55</f>
        <v>0.044</v>
      </c>
      <c r="G55" s="238"/>
      <c r="H55" s="238"/>
      <c r="I55" s="238"/>
      <c r="J55" s="238"/>
      <c r="K55" s="238"/>
      <c r="L55" s="238"/>
      <c r="M55" s="238"/>
    </row>
    <row r="56" spans="1:13" s="269" customFormat="1" ht="13.5">
      <c r="A56" s="362"/>
      <c r="B56" s="362"/>
      <c r="C56" s="262" t="s">
        <v>162</v>
      </c>
      <c r="D56" s="233"/>
      <c r="E56" s="233"/>
      <c r="F56" s="242"/>
      <c r="G56" s="238"/>
      <c r="H56" s="238"/>
      <c r="I56" s="238"/>
      <c r="J56" s="238"/>
      <c r="K56" s="238"/>
      <c r="L56" s="238"/>
      <c r="M56" s="238"/>
    </row>
    <row r="57" spans="1:20" s="269" customFormat="1" ht="13.5">
      <c r="A57" s="362"/>
      <c r="B57" s="362"/>
      <c r="C57" s="264" t="s">
        <v>245</v>
      </c>
      <c r="D57" s="233" t="s">
        <v>70</v>
      </c>
      <c r="E57" s="233">
        <v>1</v>
      </c>
      <c r="F57" s="242">
        <f>F53*E57</f>
        <v>4</v>
      </c>
      <c r="G57" s="238"/>
      <c r="H57" s="238"/>
      <c r="I57" s="238"/>
      <c r="J57" s="238"/>
      <c r="K57" s="238"/>
      <c r="L57" s="238"/>
      <c r="M57" s="238"/>
      <c r="T57" s="269" t="s">
        <v>246</v>
      </c>
    </row>
    <row r="58" spans="1:13" s="269" customFormat="1" ht="13.5">
      <c r="A58" s="363"/>
      <c r="B58" s="363"/>
      <c r="C58" s="257" t="s">
        <v>164</v>
      </c>
      <c r="D58" s="233" t="s">
        <v>134</v>
      </c>
      <c r="E58" s="233">
        <v>0.103</v>
      </c>
      <c r="F58" s="242">
        <f>F53*E58</f>
        <v>0.412</v>
      </c>
      <c r="G58" s="238"/>
      <c r="H58" s="238"/>
      <c r="I58" s="238"/>
      <c r="J58" s="238"/>
      <c r="K58" s="238"/>
      <c r="L58" s="238"/>
      <c r="M58" s="238"/>
    </row>
    <row r="59" spans="1:13" s="269" customFormat="1" ht="30.75" customHeight="1">
      <c r="A59" s="361">
        <v>10</v>
      </c>
      <c r="B59" s="361" t="s">
        <v>247</v>
      </c>
      <c r="C59" s="235" t="s">
        <v>248</v>
      </c>
      <c r="D59" s="276" t="s">
        <v>66</v>
      </c>
      <c r="E59" s="236"/>
      <c r="F59" s="277">
        <v>600</v>
      </c>
      <c r="G59" s="238"/>
      <c r="H59" s="238"/>
      <c r="I59" s="238"/>
      <c r="J59" s="238"/>
      <c r="K59" s="238"/>
      <c r="L59" s="238"/>
      <c r="M59" s="238"/>
    </row>
    <row r="60" spans="1:13" s="269" customFormat="1" ht="13.5">
      <c r="A60" s="362"/>
      <c r="B60" s="362"/>
      <c r="C60" s="257" t="s">
        <v>155</v>
      </c>
      <c r="D60" s="233" t="s">
        <v>177</v>
      </c>
      <c r="E60" s="233">
        <v>0.13</v>
      </c>
      <c r="F60" s="242">
        <f>F59*E60</f>
        <v>78</v>
      </c>
      <c r="G60" s="238"/>
      <c r="H60" s="238"/>
      <c r="I60" s="238"/>
      <c r="J60" s="238"/>
      <c r="K60" s="238"/>
      <c r="L60" s="238"/>
      <c r="M60" s="238"/>
    </row>
    <row r="61" spans="1:13" s="269" customFormat="1" ht="13.5">
      <c r="A61" s="362"/>
      <c r="B61" s="362"/>
      <c r="C61" s="257" t="s">
        <v>173</v>
      </c>
      <c r="D61" s="233" t="s">
        <v>134</v>
      </c>
      <c r="E61" s="233">
        <v>0.0371</v>
      </c>
      <c r="F61" s="242">
        <f>F59*E61</f>
        <v>22.26</v>
      </c>
      <c r="G61" s="238"/>
      <c r="H61" s="238"/>
      <c r="I61" s="238"/>
      <c r="J61" s="238"/>
      <c r="K61" s="238"/>
      <c r="L61" s="238"/>
      <c r="M61" s="238"/>
    </row>
    <row r="62" spans="1:13" s="269" customFormat="1" ht="13.5">
      <c r="A62" s="363"/>
      <c r="B62" s="363"/>
      <c r="C62" s="257" t="s">
        <v>164</v>
      </c>
      <c r="D62" s="233" t="s">
        <v>134</v>
      </c>
      <c r="E62" s="233">
        <v>0.0144</v>
      </c>
      <c r="F62" s="242">
        <f>F59*E62</f>
        <v>8.64</v>
      </c>
      <c r="G62" s="238"/>
      <c r="H62" s="238"/>
      <c r="I62" s="238"/>
      <c r="J62" s="238"/>
      <c r="K62" s="238"/>
      <c r="L62" s="238"/>
      <c r="M62" s="238"/>
    </row>
    <row r="63" spans="1:16" s="279" customFormat="1" ht="40.5">
      <c r="A63" s="355">
        <v>11</v>
      </c>
      <c r="B63" s="358" t="s">
        <v>175</v>
      </c>
      <c r="C63" s="235" t="s">
        <v>249</v>
      </c>
      <c r="D63" s="278" t="s">
        <v>66</v>
      </c>
      <c r="E63" s="236"/>
      <c r="F63" s="237">
        <v>30</v>
      </c>
      <c r="G63" s="238"/>
      <c r="H63" s="238"/>
      <c r="I63" s="238"/>
      <c r="J63" s="238"/>
      <c r="K63" s="238"/>
      <c r="L63" s="238"/>
      <c r="M63" s="238"/>
      <c r="P63" s="280"/>
    </row>
    <row r="64" spans="1:13" s="279" customFormat="1" ht="13.5">
      <c r="A64" s="356"/>
      <c r="B64" s="359"/>
      <c r="C64" s="240" t="s">
        <v>155</v>
      </c>
      <c r="D64" s="241" t="s">
        <v>177</v>
      </c>
      <c r="E64" s="241">
        <v>0.11</v>
      </c>
      <c r="F64" s="242">
        <f>F63*E64</f>
        <v>3.3</v>
      </c>
      <c r="G64" s="238"/>
      <c r="H64" s="238"/>
      <c r="I64" s="238"/>
      <c r="J64" s="238"/>
      <c r="K64" s="238"/>
      <c r="L64" s="238"/>
      <c r="M64" s="238"/>
    </row>
    <row r="65" spans="1:13" s="281" customFormat="1" ht="13.5">
      <c r="A65" s="356"/>
      <c r="B65" s="359"/>
      <c r="C65" s="240" t="s">
        <v>227</v>
      </c>
      <c r="D65" s="233" t="s">
        <v>134</v>
      </c>
      <c r="E65" s="233">
        <v>0.0027</v>
      </c>
      <c r="F65" s="242">
        <f>F63*E65</f>
        <v>0.081</v>
      </c>
      <c r="G65" s="238"/>
      <c r="H65" s="238"/>
      <c r="I65" s="238"/>
      <c r="J65" s="238"/>
      <c r="K65" s="238"/>
      <c r="L65" s="238"/>
      <c r="M65" s="238"/>
    </row>
    <row r="66" spans="1:13" s="282" customFormat="1" ht="13.5">
      <c r="A66" s="357"/>
      <c r="B66" s="360"/>
      <c r="C66" s="240" t="s">
        <v>164</v>
      </c>
      <c r="D66" s="233" t="s">
        <v>134</v>
      </c>
      <c r="E66" s="241">
        <v>0.0349</v>
      </c>
      <c r="F66" s="242">
        <f>F63*E66</f>
        <v>1.047</v>
      </c>
      <c r="G66" s="238"/>
      <c r="H66" s="238"/>
      <c r="I66" s="238"/>
      <c r="J66" s="238"/>
      <c r="K66" s="238"/>
      <c r="L66" s="238"/>
      <c r="M66" s="238"/>
    </row>
    <row r="67" spans="1:13" s="269" customFormat="1" ht="18.75" customHeight="1">
      <c r="A67" s="233">
        <v>12</v>
      </c>
      <c r="B67" s="233"/>
      <c r="C67" s="283" t="s">
        <v>250</v>
      </c>
      <c r="D67" s="284" t="s">
        <v>66</v>
      </c>
      <c r="E67" s="285"/>
      <c r="F67" s="286">
        <f>280+250+30</f>
        <v>560</v>
      </c>
      <c r="G67" s="238"/>
      <c r="H67" s="238"/>
      <c r="I67" s="238"/>
      <c r="J67" s="238"/>
      <c r="K67" s="238"/>
      <c r="L67" s="238"/>
      <c r="M67" s="238"/>
    </row>
    <row r="68" spans="1:13" s="269" customFormat="1" ht="17.25" customHeight="1">
      <c r="A68" s="233">
        <v>13</v>
      </c>
      <c r="B68" s="233"/>
      <c r="C68" s="283" t="s">
        <v>251</v>
      </c>
      <c r="D68" s="284" t="s">
        <v>66</v>
      </c>
      <c r="E68" s="285"/>
      <c r="F68" s="286">
        <v>70</v>
      </c>
      <c r="G68" s="238"/>
      <c r="H68" s="238"/>
      <c r="I68" s="238"/>
      <c r="J68" s="238"/>
      <c r="K68" s="238"/>
      <c r="L68" s="238"/>
      <c r="M68" s="238"/>
    </row>
    <row r="69" spans="1:13" s="269" customFormat="1" ht="27">
      <c r="A69" s="233">
        <v>14</v>
      </c>
      <c r="B69" s="233"/>
      <c r="C69" s="267" t="s">
        <v>252</v>
      </c>
      <c r="D69" s="236" t="s">
        <v>70</v>
      </c>
      <c r="E69" s="233"/>
      <c r="F69" s="237">
        <f>117+117</f>
        <v>234</v>
      </c>
      <c r="G69" s="238"/>
      <c r="H69" s="238"/>
      <c r="I69" s="238"/>
      <c r="J69" s="238"/>
      <c r="K69" s="238"/>
      <c r="L69" s="238"/>
      <c r="M69" s="238"/>
    </row>
    <row r="70" spans="1:13" s="279" customFormat="1" ht="26.25" customHeight="1">
      <c r="A70" s="355">
        <v>15</v>
      </c>
      <c r="B70" s="358" t="s">
        <v>253</v>
      </c>
      <c r="C70" s="283" t="s">
        <v>254</v>
      </c>
      <c r="D70" s="278" t="s">
        <v>66</v>
      </c>
      <c r="E70" s="236"/>
      <c r="F70" s="237">
        <v>30</v>
      </c>
      <c r="G70" s="238"/>
      <c r="H70" s="238"/>
      <c r="I70" s="238"/>
      <c r="J70" s="238"/>
      <c r="K70" s="238"/>
      <c r="L70" s="238"/>
      <c r="M70" s="238"/>
    </row>
    <row r="71" spans="1:13" s="279" customFormat="1" ht="13.5">
      <c r="A71" s="356"/>
      <c r="B71" s="359"/>
      <c r="C71" s="240" t="s">
        <v>155</v>
      </c>
      <c r="D71" s="241" t="s">
        <v>177</v>
      </c>
      <c r="E71" s="241">
        <v>0.26</v>
      </c>
      <c r="F71" s="242">
        <f>F70*E71</f>
        <v>7.800000000000001</v>
      </c>
      <c r="G71" s="238"/>
      <c r="H71" s="238"/>
      <c r="I71" s="238"/>
      <c r="J71" s="238"/>
      <c r="K71" s="238"/>
      <c r="L71" s="238"/>
      <c r="M71" s="238"/>
    </row>
    <row r="72" spans="1:13" s="281" customFormat="1" ht="13.5">
      <c r="A72" s="356"/>
      <c r="B72" s="359"/>
      <c r="C72" s="240" t="s">
        <v>173</v>
      </c>
      <c r="D72" s="233" t="s">
        <v>134</v>
      </c>
      <c r="E72" s="233">
        <v>0.122</v>
      </c>
      <c r="F72" s="242">
        <f>F70*E72</f>
        <v>3.66</v>
      </c>
      <c r="G72" s="238"/>
      <c r="H72" s="238"/>
      <c r="I72" s="238"/>
      <c r="J72" s="238"/>
      <c r="K72" s="238"/>
      <c r="L72" s="238"/>
      <c r="M72" s="238"/>
    </row>
    <row r="73" spans="1:13" s="282" customFormat="1" ht="13.5">
      <c r="A73" s="356"/>
      <c r="B73" s="359"/>
      <c r="C73" s="243" t="s">
        <v>162</v>
      </c>
      <c r="D73" s="241"/>
      <c r="E73" s="241"/>
      <c r="F73" s="242"/>
      <c r="G73" s="238"/>
      <c r="H73" s="238"/>
      <c r="I73" s="238"/>
      <c r="J73" s="238"/>
      <c r="K73" s="238"/>
      <c r="L73" s="238"/>
      <c r="M73" s="238"/>
    </row>
    <row r="74" spans="1:13" s="282" customFormat="1" ht="13.5">
      <c r="A74" s="356"/>
      <c r="B74" s="359"/>
      <c r="C74" s="287" t="s">
        <v>255</v>
      </c>
      <c r="D74" s="244" t="s">
        <v>66</v>
      </c>
      <c r="E74" s="241">
        <v>1</v>
      </c>
      <c r="F74" s="242">
        <f>E74*F70</f>
        <v>30</v>
      </c>
      <c r="G74" s="238"/>
      <c r="H74" s="238"/>
      <c r="I74" s="238"/>
      <c r="J74" s="238"/>
      <c r="K74" s="238"/>
      <c r="L74" s="238"/>
      <c r="M74" s="238"/>
    </row>
    <row r="75" spans="1:13" s="282" customFormat="1" ht="13.5">
      <c r="A75" s="356"/>
      <c r="B75" s="359"/>
      <c r="C75" s="240" t="s">
        <v>164</v>
      </c>
      <c r="D75" s="233" t="s">
        <v>134</v>
      </c>
      <c r="E75" s="241">
        <v>0.082</v>
      </c>
      <c r="F75" s="242">
        <f>F70*E75</f>
        <v>2.46</v>
      </c>
      <c r="G75" s="238"/>
      <c r="H75" s="238"/>
      <c r="I75" s="238"/>
      <c r="J75" s="238"/>
      <c r="K75" s="238"/>
      <c r="L75" s="238"/>
      <c r="M75" s="238"/>
    </row>
    <row r="76" spans="1:13" s="145" customFormat="1" ht="13.5">
      <c r="A76" s="357"/>
      <c r="B76" s="360"/>
      <c r="C76" s="289" t="s">
        <v>93</v>
      </c>
      <c r="D76" s="290"/>
      <c r="E76" s="291"/>
      <c r="F76" s="292"/>
      <c r="G76" s="292"/>
      <c r="H76" s="292"/>
      <c r="I76" s="292"/>
      <c r="J76" s="292"/>
      <c r="K76" s="292"/>
      <c r="L76" s="292"/>
      <c r="M76" s="292"/>
    </row>
    <row r="77" spans="1:13" s="145" customFormat="1" ht="13.5">
      <c r="A77" s="288"/>
      <c r="B77" s="288"/>
      <c r="C77" s="289" t="s">
        <v>256</v>
      </c>
      <c r="D77" s="290"/>
      <c r="E77" s="291"/>
      <c r="F77" s="292"/>
      <c r="G77" s="292"/>
      <c r="H77" s="292"/>
      <c r="I77" s="292"/>
      <c r="J77" s="292"/>
      <c r="K77" s="292"/>
      <c r="L77" s="292"/>
      <c r="M77" s="292"/>
    </row>
    <row r="78" spans="1:13" s="269" customFormat="1" ht="13.5">
      <c r="A78" s="288"/>
      <c r="B78" s="288"/>
      <c r="C78" s="267" t="s">
        <v>181</v>
      </c>
      <c r="D78" s="293">
        <v>0.75</v>
      </c>
      <c r="E78" s="236"/>
      <c r="F78" s="275"/>
      <c r="G78" s="237"/>
      <c r="H78" s="237"/>
      <c r="I78" s="237"/>
      <c r="J78" s="237"/>
      <c r="K78" s="237"/>
      <c r="L78" s="237"/>
      <c r="M78" s="237"/>
    </row>
    <row r="79" spans="1:13" s="269" customFormat="1" ht="13.5">
      <c r="A79" s="288"/>
      <c r="B79" s="288"/>
      <c r="C79" s="294" t="s">
        <v>165</v>
      </c>
      <c r="D79" s="290"/>
      <c r="E79" s="236"/>
      <c r="F79" s="275"/>
      <c r="G79" s="237"/>
      <c r="H79" s="237"/>
      <c r="I79" s="237"/>
      <c r="J79" s="237"/>
      <c r="K79" s="237"/>
      <c r="L79" s="237"/>
      <c r="M79" s="237"/>
    </row>
    <row r="80" spans="1:17" s="269" customFormat="1" ht="13.5">
      <c r="A80" s="288"/>
      <c r="B80" s="288"/>
      <c r="C80" s="235" t="s">
        <v>257</v>
      </c>
      <c r="D80" s="293">
        <v>0.08</v>
      </c>
      <c r="E80" s="295"/>
      <c r="F80" s="275"/>
      <c r="G80" s="237"/>
      <c r="H80" s="237"/>
      <c r="I80" s="237"/>
      <c r="J80" s="237"/>
      <c r="K80" s="237"/>
      <c r="L80" s="237"/>
      <c r="M80" s="237"/>
      <c r="Q80" s="296"/>
    </row>
    <row r="81" spans="1:13" s="269" customFormat="1" ht="13.5">
      <c r="A81" s="288"/>
      <c r="B81" s="288"/>
      <c r="C81" s="294" t="s">
        <v>165</v>
      </c>
      <c r="D81" s="236"/>
      <c r="E81" s="295"/>
      <c r="F81" s="275"/>
      <c r="G81" s="237"/>
      <c r="H81" s="237"/>
      <c r="I81" s="237"/>
      <c r="J81" s="237"/>
      <c r="K81" s="237"/>
      <c r="L81" s="237"/>
      <c r="M81" s="237"/>
    </row>
    <row r="82" spans="1:15" s="155" customFormat="1" ht="15" customHeight="1">
      <c r="A82" s="161"/>
      <c r="B82" s="162"/>
      <c r="C82" s="173" t="s">
        <v>168</v>
      </c>
      <c r="D82" s="189">
        <v>0.05</v>
      </c>
      <c r="E82" s="168"/>
      <c r="F82" s="177"/>
      <c r="G82" s="177"/>
      <c r="H82" s="190"/>
      <c r="I82" s="190"/>
      <c r="J82" s="190"/>
      <c r="K82" s="190"/>
      <c r="L82" s="190"/>
      <c r="M82" s="190"/>
      <c r="O82" s="191"/>
    </row>
    <row r="83" spans="1:15" s="155" customFormat="1" ht="15" customHeight="1">
      <c r="A83" s="161"/>
      <c r="B83" s="162"/>
      <c r="C83" s="180" t="s">
        <v>165</v>
      </c>
      <c r="D83" s="168"/>
      <c r="E83" s="168"/>
      <c r="F83" s="177"/>
      <c r="G83" s="177"/>
      <c r="H83" s="190"/>
      <c r="I83" s="190"/>
      <c r="J83" s="190"/>
      <c r="K83" s="190"/>
      <c r="L83" s="190"/>
      <c r="M83" s="304"/>
      <c r="O83" s="191"/>
    </row>
    <row r="84" spans="1:13" s="145" customFormat="1" ht="13.5">
      <c r="A84" s="288"/>
      <c r="B84" s="288"/>
      <c r="C84" s="289" t="s">
        <v>256</v>
      </c>
      <c r="D84" s="290"/>
      <c r="E84" s="291"/>
      <c r="F84" s="292"/>
      <c r="G84" s="292"/>
      <c r="H84" s="292"/>
      <c r="I84" s="292"/>
      <c r="J84" s="292"/>
      <c r="K84" s="292"/>
      <c r="L84" s="292"/>
      <c r="M84" s="292"/>
    </row>
    <row r="85" spans="1:13" s="269" customFormat="1" ht="13.5">
      <c r="A85" s="297"/>
      <c r="B85" s="297"/>
      <c r="C85" s="298"/>
      <c r="D85" s="299"/>
      <c r="E85" s="300"/>
      <c r="F85" s="301"/>
      <c r="G85" s="302"/>
      <c r="H85" s="302"/>
      <c r="I85" s="302"/>
      <c r="J85" s="302"/>
      <c r="K85" s="302"/>
      <c r="L85" s="302"/>
      <c r="M85" s="302"/>
    </row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</sheetData>
  <sheetProtection/>
  <mergeCells count="41">
    <mergeCell ref="I7:J7"/>
    <mergeCell ref="K7:L7"/>
    <mergeCell ref="M7:M8"/>
    <mergeCell ref="B5:C5"/>
    <mergeCell ref="G5:I5"/>
    <mergeCell ref="J5:K5"/>
    <mergeCell ref="C6:K6"/>
    <mergeCell ref="A7:A8"/>
    <mergeCell ref="B7:B8"/>
    <mergeCell ref="C7:C8"/>
    <mergeCell ref="D7:D8"/>
    <mergeCell ref="E7:F7"/>
    <mergeCell ref="G7:H7"/>
    <mergeCell ref="A1:M1"/>
    <mergeCell ref="A2:M2"/>
    <mergeCell ref="A3:M3"/>
    <mergeCell ref="B4:C4"/>
    <mergeCell ref="F4:I4"/>
    <mergeCell ref="J4:K4"/>
    <mergeCell ref="A10:A15"/>
    <mergeCell ref="B10:B15"/>
    <mergeCell ref="A16:A21"/>
    <mergeCell ref="B16:B21"/>
    <mergeCell ref="A22:A27"/>
    <mergeCell ref="B22:B27"/>
    <mergeCell ref="A28:A33"/>
    <mergeCell ref="B28:B33"/>
    <mergeCell ref="A34:A39"/>
    <mergeCell ref="B34:B39"/>
    <mergeCell ref="A41:A46"/>
    <mergeCell ref="B41:B46"/>
    <mergeCell ref="A63:A66"/>
    <mergeCell ref="B63:B66"/>
    <mergeCell ref="A70:A76"/>
    <mergeCell ref="B70:B76"/>
    <mergeCell ref="A47:A52"/>
    <mergeCell ref="B47:B52"/>
    <mergeCell ref="A53:A58"/>
    <mergeCell ref="B53:B58"/>
    <mergeCell ref="A59:A62"/>
    <mergeCell ref="B59:B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46"/>
  <sheetViews>
    <sheetView zoomScalePageLayoutView="0" workbookViewId="0" topLeftCell="A65">
      <selection activeCell="A80" sqref="A80:IV88"/>
    </sheetView>
  </sheetViews>
  <sheetFormatPr defaultColWidth="9.140625" defaultRowHeight="15"/>
  <cols>
    <col min="1" max="1" width="3.28125" style="155" customWidth="1"/>
    <col min="2" max="2" width="7.421875" style="155" customWidth="1"/>
    <col min="3" max="3" width="43.140625" style="155" customWidth="1"/>
    <col min="4" max="4" width="7.421875" style="155" bestFit="1" customWidth="1"/>
    <col min="5" max="5" width="10.7109375" style="155" bestFit="1" customWidth="1"/>
    <col min="6" max="7" width="6.28125" style="155" bestFit="1" customWidth="1"/>
    <col min="8" max="8" width="7.8515625" style="155" bestFit="1" customWidth="1"/>
    <col min="9" max="9" width="5.57421875" style="155" bestFit="1" customWidth="1"/>
    <col min="10" max="10" width="6.421875" style="155" bestFit="1" customWidth="1"/>
    <col min="11" max="11" width="5.57421875" style="155" bestFit="1" customWidth="1"/>
    <col min="12" max="12" width="7.00390625" style="155" bestFit="1" customWidth="1"/>
    <col min="13" max="13" width="10.00390625" style="155" customWidth="1"/>
    <col min="14" max="14" width="9.140625" style="155" customWidth="1"/>
    <col min="15" max="15" width="9.8515625" style="155" bestFit="1" customWidth="1"/>
    <col min="16" max="16384" width="9.140625" style="155" customWidth="1"/>
  </cols>
  <sheetData>
    <row r="1" spans="1:13" s="138" customFormat="1" ht="17.25" customHeight="1">
      <c r="A1" s="340" t="s">
        <v>129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139" customFormat="1" ht="16.5" customHeight="1">
      <c r="A2" s="341" t="s">
        <v>187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s="139" customFormat="1" ht="16.5" customHeight="1">
      <c r="A3" s="342" t="s">
        <v>188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3" s="146" customFormat="1" ht="17.25" customHeight="1">
      <c r="A4" s="140"/>
      <c r="B4" s="141" t="s">
        <v>132</v>
      </c>
      <c r="C4" s="142"/>
      <c r="D4" s="143"/>
      <c r="E4" s="143"/>
      <c r="F4" s="343" t="s">
        <v>133</v>
      </c>
      <c r="G4" s="343"/>
      <c r="H4" s="343"/>
      <c r="I4" s="343"/>
      <c r="J4" s="344">
        <f>M76</f>
        <v>0</v>
      </c>
      <c r="K4" s="345"/>
      <c r="L4" s="144" t="s">
        <v>134</v>
      </c>
      <c r="M4" s="145"/>
    </row>
    <row r="5" spans="1:13" s="146" customFormat="1" ht="22.5" customHeight="1">
      <c r="A5" s="147"/>
      <c r="B5" s="346" t="s">
        <v>135</v>
      </c>
      <c r="C5" s="347"/>
      <c r="D5" s="148"/>
      <c r="E5" s="148"/>
      <c r="F5" s="149"/>
      <c r="G5" s="348" t="s">
        <v>136</v>
      </c>
      <c r="H5" s="348"/>
      <c r="I5" s="348"/>
      <c r="J5" s="344">
        <f>J76</f>
        <v>0</v>
      </c>
      <c r="K5" s="345"/>
      <c r="L5" s="150" t="s">
        <v>134</v>
      </c>
      <c r="M5" s="145"/>
    </row>
    <row r="6" spans="1:13" s="139" customFormat="1" ht="34.5" customHeight="1">
      <c r="A6" s="350" t="s">
        <v>137</v>
      </c>
      <c r="B6" s="351" t="s">
        <v>138</v>
      </c>
      <c r="C6" s="351" t="s">
        <v>139</v>
      </c>
      <c r="D6" s="351" t="s">
        <v>140</v>
      </c>
      <c r="E6" s="352" t="s">
        <v>141</v>
      </c>
      <c r="F6" s="353"/>
      <c r="G6" s="349" t="s">
        <v>89</v>
      </c>
      <c r="H6" s="349"/>
      <c r="I6" s="354" t="s">
        <v>90</v>
      </c>
      <c r="J6" s="354"/>
      <c r="K6" s="354" t="s">
        <v>142</v>
      </c>
      <c r="L6" s="354"/>
      <c r="M6" s="349" t="s">
        <v>93</v>
      </c>
    </row>
    <row r="7" spans="1:13" ht="54.75" customHeight="1">
      <c r="A7" s="350"/>
      <c r="B7" s="350"/>
      <c r="C7" s="351"/>
      <c r="D7" s="351"/>
      <c r="E7" s="151" t="s">
        <v>143</v>
      </c>
      <c r="F7" s="151" t="s">
        <v>144</v>
      </c>
      <c r="G7" s="154" t="s">
        <v>145</v>
      </c>
      <c r="H7" s="152" t="s">
        <v>93</v>
      </c>
      <c r="I7" s="153" t="s">
        <v>145</v>
      </c>
      <c r="J7" s="152" t="s">
        <v>93</v>
      </c>
      <c r="K7" s="153" t="s">
        <v>145</v>
      </c>
      <c r="L7" s="152" t="s">
        <v>93</v>
      </c>
      <c r="M7" s="349"/>
    </row>
    <row r="8" spans="1:13" s="160" customFormat="1" ht="15">
      <c r="A8" s="156" t="s">
        <v>146</v>
      </c>
      <c r="B8" s="156">
        <v>2</v>
      </c>
      <c r="C8" s="156">
        <v>3</v>
      </c>
      <c r="D8" s="156">
        <v>4</v>
      </c>
      <c r="E8" s="156">
        <v>5</v>
      </c>
      <c r="F8" s="157">
        <v>6</v>
      </c>
      <c r="G8" s="158" t="s">
        <v>147</v>
      </c>
      <c r="H8" s="159">
        <v>8</v>
      </c>
      <c r="I8" s="159">
        <v>9</v>
      </c>
      <c r="J8" s="159">
        <v>10</v>
      </c>
      <c r="K8" s="159">
        <v>11</v>
      </c>
      <c r="L8" s="159">
        <v>12</v>
      </c>
      <c r="M8" s="159">
        <v>13</v>
      </c>
    </row>
    <row r="9" spans="1:13" ht="15.75" customHeight="1">
      <c r="A9" s="161"/>
      <c r="B9" s="162"/>
      <c r="C9" s="163" t="s">
        <v>148</v>
      </c>
      <c r="D9" s="161"/>
      <c r="E9" s="161"/>
      <c r="F9" s="164"/>
      <c r="G9" s="161"/>
      <c r="H9" s="165"/>
      <c r="I9" s="164"/>
      <c r="J9" s="165"/>
      <c r="K9" s="164"/>
      <c r="L9" s="165"/>
      <c r="M9" s="165"/>
    </row>
    <row r="10" spans="1:13" s="170" customFormat="1" ht="13.5">
      <c r="A10" s="161">
        <v>1</v>
      </c>
      <c r="B10" s="166" t="s">
        <v>149</v>
      </c>
      <c r="C10" s="167" t="s">
        <v>150</v>
      </c>
      <c r="D10" s="168" t="s">
        <v>28</v>
      </c>
      <c r="E10" s="151"/>
      <c r="F10" s="169">
        <v>12.4</v>
      </c>
      <c r="G10" s="152"/>
      <c r="H10" s="152"/>
      <c r="I10" s="152"/>
      <c r="J10" s="152"/>
      <c r="K10" s="152"/>
      <c r="L10" s="152"/>
      <c r="M10" s="152"/>
    </row>
    <row r="11" spans="1:13" s="170" customFormat="1" ht="19.5" customHeight="1">
      <c r="A11" s="161"/>
      <c r="B11" s="166"/>
      <c r="C11" s="171" t="s">
        <v>151</v>
      </c>
      <c r="D11" s="161" t="s">
        <v>152</v>
      </c>
      <c r="E11" s="151">
        <v>2.06</v>
      </c>
      <c r="F11" s="152">
        <f>F10*E11</f>
        <v>25.544</v>
      </c>
      <c r="G11" s="152"/>
      <c r="H11" s="172"/>
      <c r="I11" s="152"/>
      <c r="J11" s="152"/>
      <c r="K11" s="152"/>
      <c r="L11" s="152"/>
      <c r="M11" s="152"/>
    </row>
    <row r="12" spans="1:13" s="170" customFormat="1" ht="27">
      <c r="A12" s="161">
        <v>2</v>
      </c>
      <c r="B12" s="166" t="s">
        <v>153</v>
      </c>
      <c r="C12" s="173" t="s">
        <v>154</v>
      </c>
      <c r="D12" s="168" t="s">
        <v>28</v>
      </c>
      <c r="E12" s="174"/>
      <c r="F12" s="175">
        <v>9.2</v>
      </c>
      <c r="G12" s="152"/>
      <c r="H12" s="152"/>
      <c r="I12" s="152"/>
      <c r="J12" s="152"/>
      <c r="K12" s="152"/>
      <c r="L12" s="152"/>
      <c r="M12" s="152"/>
    </row>
    <row r="13" spans="1:13" s="170" customFormat="1" ht="16.5" customHeight="1">
      <c r="A13" s="161"/>
      <c r="B13" s="166"/>
      <c r="C13" s="171" t="s">
        <v>155</v>
      </c>
      <c r="D13" s="161" t="s">
        <v>152</v>
      </c>
      <c r="E13" s="151">
        <v>1.21</v>
      </c>
      <c r="F13" s="152">
        <f>F12*E13</f>
        <v>11.132</v>
      </c>
      <c r="G13" s="152"/>
      <c r="H13" s="172"/>
      <c r="I13" s="152"/>
      <c r="J13" s="152"/>
      <c r="K13" s="152"/>
      <c r="L13" s="152"/>
      <c r="M13" s="152"/>
    </row>
    <row r="14" spans="1:13" s="170" customFormat="1" ht="27">
      <c r="A14" s="161">
        <v>3</v>
      </c>
      <c r="B14" s="166" t="s">
        <v>153</v>
      </c>
      <c r="C14" s="173" t="s">
        <v>156</v>
      </c>
      <c r="D14" s="168" t="s">
        <v>157</v>
      </c>
      <c r="E14" s="174"/>
      <c r="F14" s="175">
        <f>(F10-F12)*1.95</f>
        <v>6.240000000000002</v>
      </c>
      <c r="G14" s="152"/>
      <c r="H14" s="152"/>
      <c r="I14" s="152"/>
      <c r="J14" s="152"/>
      <c r="K14" s="152"/>
      <c r="L14" s="152"/>
      <c r="M14" s="152"/>
    </row>
    <row r="15" spans="1:13" s="170" customFormat="1" ht="16.5" customHeight="1">
      <c r="A15" s="161"/>
      <c r="B15" s="166"/>
      <c r="C15" s="171" t="s">
        <v>155</v>
      </c>
      <c r="D15" s="161" t="s">
        <v>152</v>
      </c>
      <c r="E15" s="151">
        <v>0.6</v>
      </c>
      <c r="F15" s="152">
        <f>F14*E15</f>
        <v>3.744000000000001</v>
      </c>
      <c r="G15" s="152"/>
      <c r="H15" s="172"/>
      <c r="I15" s="152"/>
      <c r="J15" s="152"/>
      <c r="K15" s="152"/>
      <c r="L15" s="152"/>
      <c r="M15" s="152"/>
    </row>
    <row r="16" spans="1:13" s="170" customFormat="1" ht="16.5" customHeight="1">
      <c r="A16" s="161">
        <v>4</v>
      </c>
      <c r="B16" s="166"/>
      <c r="C16" s="167" t="s">
        <v>158</v>
      </c>
      <c r="D16" s="168" t="s">
        <v>157</v>
      </c>
      <c r="E16" s="176"/>
      <c r="F16" s="177">
        <f>F14</f>
        <v>6.240000000000002</v>
      </c>
      <c r="G16" s="152"/>
      <c r="H16" s="172"/>
      <c r="I16" s="152"/>
      <c r="J16" s="152"/>
      <c r="K16" s="152"/>
      <c r="L16" s="152"/>
      <c r="M16" s="152"/>
    </row>
    <row r="17" spans="1:14" s="146" customFormat="1" ht="32.25" customHeight="1">
      <c r="A17" s="161">
        <v>5</v>
      </c>
      <c r="B17" s="220" t="s">
        <v>189</v>
      </c>
      <c r="C17" s="167" t="s">
        <v>190</v>
      </c>
      <c r="D17" s="221" t="s">
        <v>191</v>
      </c>
      <c r="E17" s="221"/>
      <c r="F17" s="221">
        <v>3</v>
      </c>
      <c r="G17" s="161"/>
      <c r="H17" s="165"/>
      <c r="I17" s="164"/>
      <c r="J17" s="165"/>
      <c r="K17" s="164"/>
      <c r="L17" s="165"/>
      <c r="M17" s="165"/>
      <c r="N17" s="222"/>
    </row>
    <row r="18" spans="1:14" s="146" customFormat="1" ht="15" customHeight="1">
      <c r="A18" s="161"/>
      <c r="B18" s="223"/>
      <c r="C18" s="171" t="s">
        <v>155</v>
      </c>
      <c r="D18" s="224" t="s">
        <v>177</v>
      </c>
      <c r="E18" s="224">
        <v>2.52</v>
      </c>
      <c r="F18" s="224">
        <f>F17*E18</f>
        <v>7.5600000000000005</v>
      </c>
      <c r="G18" s="161"/>
      <c r="H18" s="165"/>
      <c r="I18" s="164"/>
      <c r="J18" s="165"/>
      <c r="K18" s="164"/>
      <c r="L18" s="165"/>
      <c r="M18" s="165"/>
      <c r="N18" s="222"/>
    </row>
    <row r="19" spans="1:14" s="179" customFormat="1" ht="18" customHeight="1">
      <c r="A19" s="193"/>
      <c r="B19" s="162"/>
      <c r="C19" s="171" t="s">
        <v>192</v>
      </c>
      <c r="D19" s="161" t="s">
        <v>193</v>
      </c>
      <c r="E19" s="161">
        <v>1.2</v>
      </c>
      <c r="F19" s="164">
        <f>F17*E19</f>
        <v>3.5999999999999996</v>
      </c>
      <c r="G19" s="161"/>
      <c r="H19" s="165"/>
      <c r="I19" s="164"/>
      <c r="J19" s="165"/>
      <c r="K19" s="152"/>
      <c r="L19" s="165"/>
      <c r="M19" s="165"/>
      <c r="N19" s="225"/>
    </row>
    <row r="20" spans="1:14" s="179" customFormat="1" ht="14.25" customHeight="1">
      <c r="A20" s="193"/>
      <c r="B20" s="162"/>
      <c r="C20" s="171" t="s">
        <v>194</v>
      </c>
      <c r="D20" s="161" t="s">
        <v>193</v>
      </c>
      <c r="E20" s="161">
        <v>1.25</v>
      </c>
      <c r="F20" s="164">
        <f>F17*E20</f>
        <v>3.75</v>
      </c>
      <c r="G20" s="161"/>
      <c r="H20" s="165"/>
      <c r="I20" s="164"/>
      <c r="J20" s="165"/>
      <c r="K20" s="152"/>
      <c r="L20" s="165"/>
      <c r="M20" s="165"/>
      <c r="N20" s="225"/>
    </row>
    <row r="21" spans="1:14" s="179" customFormat="1" ht="13.5">
      <c r="A21" s="193"/>
      <c r="B21" s="162"/>
      <c r="C21" s="171" t="s">
        <v>162</v>
      </c>
      <c r="D21" s="161"/>
      <c r="E21" s="161"/>
      <c r="F21" s="164"/>
      <c r="G21" s="161"/>
      <c r="H21" s="165"/>
      <c r="I21" s="164"/>
      <c r="J21" s="165"/>
      <c r="K21" s="164"/>
      <c r="L21" s="165"/>
      <c r="M21" s="165"/>
      <c r="N21" s="225"/>
    </row>
    <row r="22" spans="1:14" s="179" customFormat="1" ht="13.5">
      <c r="A22" s="193"/>
      <c r="B22" s="162"/>
      <c r="C22" s="171" t="s">
        <v>195</v>
      </c>
      <c r="D22" s="161" t="s">
        <v>191</v>
      </c>
      <c r="E22" s="161">
        <v>1</v>
      </c>
      <c r="F22" s="164">
        <f>E22*F17</f>
        <v>3</v>
      </c>
      <c r="G22" s="161"/>
      <c r="H22" s="165"/>
      <c r="I22" s="164"/>
      <c r="J22" s="165"/>
      <c r="K22" s="164"/>
      <c r="L22" s="165"/>
      <c r="M22" s="165"/>
      <c r="N22" s="225"/>
    </row>
    <row r="23" spans="1:13" s="179" customFormat="1" ht="28.5" customHeight="1">
      <c r="A23" s="161">
        <v>6</v>
      </c>
      <c r="B23" s="161" t="s">
        <v>159</v>
      </c>
      <c r="C23" s="173" t="s">
        <v>196</v>
      </c>
      <c r="D23" s="168" t="s">
        <v>66</v>
      </c>
      <c r="E23" s="161"/>
      <c r="F23" s="178">
        <v>40</v>
      </c>
      <c r="G23" s="152"/>
      <c r="H23" s="152"/>
      <c r="I23" s="152"/>
      <c r="J23" s="152"/>
      <c r="K23" s="152"/>
      <c r="L23" s="152"/>
      <c r="M23" s="152"/>
    </row>
    <row r="24" spans="1:13" s="179" customFormat="1" ht="16.5" customHeight="1">
      <c r="A24" s="161"/>
      <c r="B24" s="156"/>
      <c r="C24" s="171" t="s">
        <v>161</v>
      </c>
      <c r="D24" s="161" t="s">
        <v>152</v>
      </c>
      <c r="E24" s="161">
        <v>0.139</v>
      </c>
      <c r="F24" s="152">
        <f>F23*E24</f>
        <v>5.5600000000000005</v>
      </c>
      <c r="G24" s="152"/>
      <c r="H24" s="152"/>
      <c r="I24" s="152"/>
      <c r="J24" s="152"/>
      <c r="K24" s="152"/>
      <c r="L24" s="152"/>
      <c r="M24" s="152"/>
    </row>
    <row r="25" spans="1:13" s="179" customFormat="1" ht="13.5">
      <c r="A25" s="161"/>
      <c r="B25" s="156"/>
      <c r="C25" s="171" t="s">
        <v>162</v>
      </c>
      <c r="D25" s="161"/>
      <c r="E25" s="161"/>
      <c r="F25" s="152"/>
      <c r="G25" s="152"/>
      <c r="H25" s="152"/>
      <c r="I25" s="152"/>
      <c r="J25" s="152"/>
      <c r="K25" s="152"/>
      <c r="L25" s="152"/>
      <c r="M25" s="152"/>
    </row>
    <row r="26" spans="1:13" s="179" customFormat="1" ht="16.5" customHeight="1">
      <c r="A26" s="161"/>
      <c r="B26" s="156"/>
      <c r="C26" s="171" t="s">
        <v>197</v>
      </c>
      <c r="D26" s="168" t="s">
        <v>66</v>
      </c>
      <c r="E26" s="161">
        <v>1</v>
      </c>
      <c r="F26" s="152">
        <f>F23*E26</f>
        <v>40</v>
      </c>
      <c r="G26" s="152"/>
      <c r="H26" s="152"/>
      <c r="I26" s="152"/>
      <c r="J26" s="152"/>
      <c r="K26" s="152"/>
      <c r="L26" s="152"/>
      <c r="M26" s="152"/>
    </row>
    <row r="27" spans="1:13" s="179" customFormat="1" ht="13.5">
      <c r="A27" s="161"/>
      <c r="B27" s="156"/>
      <c r="C27" s="171" t="s">
        <v>164</v>
      </c>
      <c r="D27" s="161" t="s">
        <v>134</v>
      </c>
      <c r="E27" s="161">
        <v>0.0365</v>
      </c>
      <c r="F27" s="152">
        <f>F23*E27</f>
        <v>1.46</v>
      </c>
      <c r="G27" s="152"/>
      <c r="H27" s="152"/>
      <c r="I27" s="152"/>
      <c r="J27" s="152"/>
      <c r="K27" s="152"/>
      <c r="L27" s="152"/>
      <c r="M27" s="152"/>
    </row>
    <row r="28" spans="1:13" ht="15" customHeight="1">
      <c r="A28" s="161"/>
      <c r="B28" s="162"/>
      <c r="C28" s="180" t="s">
        <v>165</v>
      </c>
      <c r="D28" s="168"/>
      <c r="E28" s="168"/>
      <c r="F28" s="177"/>
      <c r="G28" s="177"/>
      <c r="H28" s="177"/>
      <c r="I28" s="177"/>
      <c r="J28" s="177"/>
      <c r="K28" s="177"/>
      <c r="L28" s="177"/>
      <c r="M28" s="177"/>
    </row>
    <row r="29" spans="1:13" ht="15">
      <c r="A29" s="181"/>
      <c r="B29" s="182"/>
      <c r="C29" s="173" t="s">
        <v>166</v>
      </c>
      <c r="D29" s="183">
        <v>0.1</v>
      </c>
      <c r="E29" s="184"/>
      <c r="F29" s="177"/>
      <c r="G29" s="177"/>
      <c r="H29" s="177"/>
      <c r="I29" s="177"/>
      <c r="J29" s="177"/>
      <c r="K29" s="177"/>
      <c r="L29" s="177"/>
      <c r="M29" s="177"/>
    </row>
    <row r="30" spans="1:13" ht="15">
      <c r="A30" s="181"/>
      <c r="B30" s="182"/>
      <c r="C30" s="180" t="s">
        <v>93</v>
      </c>
      <c r="D30" s="176"/>
      <c r="E30" s="185"/>
      <c r="F30" s="186"/>
      <c r="G30" s="186"/>
      <c r="H30" s="177"/>
      <c r="I30" s="177"/>
      <c r="J30" s="177"/>
      <c r="K30" s="177"/>
      <c r="L30" s="177"/>
      <c r="M30" s="177"/>
    </row>
    <row r="31" spans="1:13" s="187" customFormat="1" ht="15">
      <c r="A31" s="181"/>
      <c r="B31" s="182"/>
      <c r="C31" s="173" t="s">
        <v>167</v>
      </c>
      <c r="D31" s="183">
        <v>0.08</v>
      </c>
      <c r="E31" s="185"/>
      <c r="F31" s="186"/>
      <c r="G31" s="186"/>
      <c r="H31" s="177"/>
      <c r="I31" s="177"/>
      <c r="J31" s="177"/>
      <c r="K31" s="177"/>
      <c r="L31" s="177"/>
      <c r="M31" s="177"/>
    </row>
    <row r="32" spans="1:13" ht="15">
      <c r="A32" s="181"/>
      <c r="B32" s="182"/>
      <c r="C32" s="180" t="s">
        <v>93</v>
      </c>
      <c r="D32" s="185"/>
      <c r="E32" s="185"/>
      <c r="F32" s="186"/>
      <c r="G32" s="186"/>
      <c r="H32" s="188"/>
      <c r="I32" s="188"/>
      <c r="J32" s="188"/>
      <c r="K32" s="188"/>
      <c r="L32" s="188"/>
      <c r="M32" s="188"/>
    </row>
    <row r="33" spans="1:15" ht="15" customHeight="1">
      <c r="A33" s="161"/>
      <c r="B33" s="162"/>
      <c r="C33" s="173" t="s">
        <v>168</v>
      </c>
      <c r="D33" s="189">
        <v>0.05</v>
      </c>
      <c r="E33" s="168"/>
      <c r="F33" s="177"/>
      <c r="G33" s="177"/>
      <c r="H33" s="190"/>
      <c r="I33" s="190"/>
      <c r="J33" s="190"/>
      <c r="K33" s="190"/>
      <c r="L33" s="190"/>
      <c r="M33" s="190"/>
      <c r="O33" s="191"/>
    </row>
    <row r="34" spans="1:15" ht="15" customHeight="1">
      <c r="A34" s="161"/>
      <c r="B34" s="162"/>
      <c r="C34" s="180" t="s">
        <v>169</v>
      </c>
      <c r="D34" s="168"/>
      <c r="E34" s="168"/>
      <c r="F34" s="177"/>
      <c r="G34" s="177"/>
      <c r="H34" s="190"/>
      <c r="I34" s="190"/>
      <c r="J34" s="190"/>
      <c r="K34" s="190"/>
      <c r="L34" s="190"/>
      <c r="M34" s="190"/>
      <c r="O34" s="191"/>
    </row>
    <row r="35" spans="1:13" ht="17.25" customHeight="1">
      <c r="A35" s="161"/>
      <c r="B35" s="162"/>
      <c r="C35" s="163" t="s">
        <v>170</v>
      </c>
      <c r="D35" s="161"/>
      <c r="E35" s="161"/>
      <c r="F35" s="152"/>
      <c r="G35" s="152"/>
      <c r="H35" s="152"/>
      <c r="I35" s="152"/>
      <c r="J35" s="152"/>
      <c r="K35" s="152"/>
      <c r="L35" s="152"/>
      <c r="M35" s="152"/>
    </row>
    <row r="36" spans="1:13" ht="17.25" customHeight="1">
      <c r="A36" s="161">
        <v>7</v>
      </c>
      <c r="B36" s="192" t="s">
        <v>171</v>
      </c>
      <c r="C36" s="173" t="s">
        <v>172</v>
      </c>
      <c r="D36" s="168" t="s">
        <v>66</v>
      </c>
      <c r="E36" s="161"/>
      <c r="F36" s="178">
        <v>40</v>
      </c>
      <c r="G36" s="152"/>
      <c r="H36" s="152"/>
      <c r="I36" s="152"/>
      <c r="J36" s="152"/>
      <c r="K36" s="152"/>
      <c r="L36" s="152"/>
      <c r="M36" s="152"/>
    </row>
    <row r="37" spans="1:13" ht="14.25" customHeight="1">
      <c r="A37" s="161"/>
      <c r="B37" s="162"/>
      <c r="C37" s="171" t="s">
        <v>155</v>
      </c>
      <c r="D37" s="161" t="s">
        <v>152</v>
      </c>
      <c r="E37" s="161">
        <v>0.05</v>
      </c>
      <c r="F37" s="152">
        <f>F36*E37</f>
        <v>2</v>
      </c>
      <c r="G37" s="152"/>
      <c r="H37" s="152"/>
      <c r="I37" s="152"/>
      <c r="J37" s="152"/>
      <c r="K37" s="152"/>
      <c r="L37" s="152"/>
      <c r="M37" s="152"/>
    </row>
    <row r="38" spans="1:13" s="187" customFormat="1" ht="15">
      <c r="A38" s="161"/>
      <c r="B38" s="193"/>
      <c r="C38" s="171" t="s">
        <v>173</v>
      </c>
      <c r="D38" s="161" t="s">
        <v>134</v>
      </c>
      <c r="E38" s="194">
        <v>0.06965</v>
      </c>
      <c r="F38" s="152">
        <f>F36*E38</f>
        <v>2.786</v>
      </c>
      <c r="G38" s="152"/>
      <c r="H38" s="152"/>
      <c r="I38" s="152"/>
      <c r="J38" s="152"/>
      <c r="K38" s="152"/>
      <c r="L38" s="152"/>
      <c r="M38" s="152"/>
    </row>
    <row r="39" spans="1:13" s="179" customFormat="1" ht="13.5">
      <c r="A39" s="161"/>
      <c r="B39" s="162"/>
      <c r="C39" s="171" t="s">
        <v>162</v>
      </c>
      <c r="D39" s="161"/>
      <c r="E39" s="161"/>
      <c r="F39" s="152"/>
      <c r="G39" s="152"/>
      <c r="H39" s="152"/>
      <c r="I39" s="152"/>
      <c r="J39" s="152"/>
      <c r="K39" s="152"/>
      <c r="L39" s="152"/>
      <c r="M39" s="152"/>
    </row>
    <row r="40" spans="1:13" s="179" customFormat="1" ht="13.5">
      <c r="A40" s="161"/>
      <c r="B40" s="162"/>
      <c r="C40" s="171" t="s">
        <v>174</v>
      </c>
      <c r="D40" s="161" t="s">
        <v>28</v>
      </c>
      <c r="E40" s="161">
        <v>0.05</v>
      </c>
      <c r="F40" s="152">
        <f>F36*E40</f>
        <v>2</v>
      </c>
      <c r="G40" s="152"/>
      <c r="H40" s="152"/>
      <c r="I40" s="152"/>
      <c r="J40" s="152"/>
      <c r="K40" s="152"/>
      <c r="L40" s="152"/>
      <c r="M40" s="152"/>
    </row>
    <row r="41" spans="1:13" s="179" customFormat="1" ht="13.5">
      <c r="A41" s="161"/>
      <c r="B41" s="162"/>
      <c r="C41" s="171" t="s">
        <v>164</v>
      </c>
      <c r="D41" s="161" t="s">
        <v>134</v>
      </c>
      <c r="E41" s="161">
        <v>0.0005</v>
      </c>
      <c r="F41" s="152">
        <f>F36*E41</f>
        <v>0.02</v>
      </c>
      <c r="G41" s="152"/>
      <c r="H41" s="152"/>
      <c r="I41" s="152"/>
      <c r="J41" s="152"/>
      <c r="K41" s="152"/>
      <c r="L41" s="152"/>
      <c r="M41" s="152"/>
    </row>
    <row r="42" spans="1:13" s="229" customFormat="1" ht="28.5" customHeight="1">
      <c r="A42" s="161">
        <v>8</v>
      </c>
      <c r="B42" s="161" t="s">
        <v>198</v>
      </c>
      <c r="C42" s="226" t="s">
        <v>199</v>
      </c>
      <c r="D42" s="168" t="s">
        <v>191</v>
      </c>
      <c r="E42" s="227"/>
      <c r="F42" s="168">
        <v>3</v>
      </c>
      <c r="G42" s="165"/>
      <c r="H42" s="164"/>
      <c r="I42" s="165"/>
      <c r="J42" s="164"/>
      <c r="K42" s="165"/>
      <c r="L42" s="165"/>
      <c r="M42" s="228"/>
    </row>
    <row r="43" spans="1:14" s="230" customFormat="1" ht="14.25" customHeight="1">
      <c r="A43" s="161"/>
      <c r="B43" s="162"/>
      <c r="C43" s="171" t="s">
        <v>155</v>
      </c>
      <c r="D43" s="161" t="s">
        <v>177</v>
      </c>
      <c r="E43" s="161">
        <v>1</v>
      </c>
      <c r="F43" s="165">
        <f>F42*E43</f>
        <v>3</v>
      </c>
      <c r="G43" s="161"/>
      <c r="H43" s="165"/>
      <c r="I43" s="164"/>
      <c r="J43" s="165"/>
      <c r="K43" s="164"/>
      <c r="L43" s="165"/>
      <c r="M43" s="165"/>
      <c r="N43" s="225"/>
    </row>
    <row r="44" spans="1:14" s="230" customFormat="1" ht="13.5">
      <c r="A44" s="161"/>
      <c r="B44" s="162"/>
      <c r="C44" s="171" t="s">
        <v>173</v>
      </c>
      <c r="D44" s="161" t="s">
        <v>134</v>
      </c>
      <c r="E44" s="161">
        <v>0.69</v>
      </c>
      <c r="F44" s="165">
        <f>F42*E44</f>
        <v>2.07</v>
      </c>
      <c r="G44" s="161"/>
      <c r="H44" s="165"/>
      <c r="I44" s="164"/>
      <c r="J44" s="165"/>
      <c r="K44" s="161"/>
      <c r="L44" s="165"/>
      <c r="M44" s="165"/>
      <c r="N44" s="225"/>
    </row>
    <row r="45" spans="1:14" s="179" customFormat="1" ht="13.5">
      <c r="A45" s="161"/>
      <c r="B45" s="162"/>
      <c r="C45" s="171" t="s">
        <v>162</v>
      </c>
      <c r="D45" s="161"/>
      <c r="E45" s="161"/>
      <c r="F45" s="165"/>
      <c r="G45" s="161"/>
      <c r="H45" s="165"/>
      <c r="I45" s="164"/>
      <c r="J45" s="165"/>
      <c r="K45" s="164"/>
      <c r="L45" s="165"/>
      <c r="M45" s="165"/>
      <c r="N45" s="225"/>
    </row>
    <row r="46" spans="1:14" s="230" customFormat="1" ht="20.25" customHeight="1">
      <c r="A46" s="161"/>
      <c r="B46" s="162"/>
      <c r="C46" s="231" t="s">
        <v>200</v>
      </c>
      <c r="D46" s="161" t="s">
        <v>191</v>
      </c>
      <c r="E46" s="161">
        <v>1</v>
      </c>
      <c r="F46" s="165">
        <f>F42*E46</f>
        <v>3</v>
      </c>
      <c r="G46" s="161"/>
      <c r="H46" s="165"/>
      <c r="I46" s="164"/>
      <c r="J46" s="165"/>
      <c r="K46" s="164"/>
      <c r="L46" s="165"/>
      <c r="M46" s="165"/>
      <c r="N46" s="225"/>
    </row>
    <row r="47" spans="1:14" s="230" customFormat="1" ht="13.5">
      <c r="A47" s="161"/>
      <c r="B47" s="162"/>
      <c r="C47" s="171" t="s">
        <v>164</v>
      </c>
      <c r="D47" s="161" t="s">
        <v>134</v>
      </c>
      <c r="E47" s="161">
        <v>0.04</v>
      </c>
      <c r="F47" s="165">
        <f>F42*E47</f>
        <v>0.12</v>
      </c>
      <c r="G47" s="161"/>
      <c r="H47" s="165"/>
      <c r="I47" s="164"/>
      <c r="J47" s="165"/>
      <c r="K47" s="164"/>
      <c r="L47" s="165"/>
      <c r="M47" s="165"/>
      <c r="N47" s="225"/>
    </row>
    <row r="48" spans="1:13" ht="32.25" customHeight="1">
      <c r="A48" s="161">
        <v>9</v>
      </c>
      <c r="B48" s="162" t="s">
        <v>175</v>
      </c>
      <c r="C48" s="173" t="s">
        <v>201</v>
      </c>
      <c r="D48" s="168" t="s">
        <v>66</v>
      </c>
      <c r="E48" s="161"/>
      <c r="F48" s="178">
        <f>F52+F53+F54</f>
        <v>124.5</v>
      </c>
      <c r="G48" s="152"/>
      <c r="H48" s="152"/>
      <c r="I48" s="152"/>
      <c r="J48" s="152"/>
      <c r="K48" s="152"/>
      <c r="L48" s="152"/>
      <c r="M48" s="152"/>
    </row>
    <row r="49" spans="1:13" ht="14.25" customHeight="1">
      <c r="A49" s="161"/>
      <c r="B49" s="162"/>
      <c r="C49" s="171" t="s">
        <v>155</v>
      </c>
      <c r="D49" s="161" t="s">
        <v>177</v>
      </c>
      <c r="E49" s="161">
        <v>0.11</v>
      </c>
      <c r="F49" s="152">
        <f>F48*E49</f>
        <v>13.695</v>
      </c>
      <c r="G49" s="152"/>
      <c r="H49" s="152"/>
      <c r="I49" s="152"/>
      <c r="J49" s="152"/>
      <c r="K49" s="152"/>
      <c r="L49" s="152"/>
      <c r="M49" s="152"/>
    </row>
    <row r="50" spans="1:13" s="187" customFormat="1" ht="15">
      <c r="A50" s="161"/>
      <c r="B50" s="193"/>
      <c r="C50" s="171" t="s">
        <v>173</v>
      </c>
      <c r="D50" s="161" t="s">
        <v>134</v>
      </c>
      <c r="E50" s="161">
        <v>0.0027</v>
      </c>
      <c r="F50" s="152">
        <f>F48*E50</f>
        <v>0.33615</v>
      </c>
      <c r="G50" s="152"/>
      <c r="H50" s="152"/>
      <c r="I50" s="152"/>
      <c r="J50" s="152"/>
      <c r="K50" s="152"/>
      <c r="L50" s="152"/>
      <c r="M50" s="152"/>
    </row>
    <row r="51" spans="1:13" s="179" customFormat="1" ht="13.5">
      <c r="A51" s="161"/>
      <c r="B51" s="162"/>
      <c r="C51" s="171" t="s">
        <v>162</v>
      </c>
      <c r="D51" s="161"/>
      <c r="E51" s="161"/>
      <c r="F51" s="152"/>
      <c r="G51" s="152"/>
      <c r="H51" s="152"/>
      <c r="I51" s="152"/>
      <c r="J51" s="152"/>
      <c r="K51" s="152"/>
      <c r="L51" s="152"/>
      <c r="M51" s="152"/>
    </row>
    <row r="52" spans="1:65" s="201" customFormat="1" ht="30" customHeight="1">
      <c r="A52" s="195"/>
      <c r="B52" s="196"/>
      <c r="C52" s="197" t="s">
        <v>202</v>
      </c>
      <c r="D52" s="161" t="s">
        <v>66</v>
      </c>
      <c r="E52" s="195"/>
      <c r="F52" s="198">
        <v>4.5</v>
      </c>
      <c r="G52" s="165"/>
      <c r="H52" s="165"/>
      <c r="I52" s="164"/>
      <c r="J52" s="165"/>
      <c r="K52" s="164"/>
      <c r="L52" s="165"/>
      <c r="M52" s="165"/>
      <c r="N52" s="199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</row>
    <row r="53" spans="1:65" s="201" customFormat="1" ht="30" customHeight="1">
      <c r="A53" s="195"/>
      <c r="B53" s="196"/>
      <c r="C53" s="197" t="s">
        <v>203</v>
      </c>
      <c r="D53" s="161" t="s">
        <v>66</v>
      </c>
      <c r="E53" s="195"/>
      <c r="F53" s="198">
        <v>40</v>
      </c>
      <c r="G53" s="165"/>
      <c r="H53" s="165"/>
      <c r="I53" s="164"/>
      <c r="J53" s="165"/>
      <c r="K53" s="164"/>
      <c r="L53" s="165"/>
      <c r="M53" s="165"/>
      <c r="N53" s="232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</row>
    <row r="54" spans="1:65" s="201" customFormat="1" ht="30" customHeight="1">
      <c r="A54" s="195"/>
      <c r="B54" s="196"/>
      <c r="C54" s="197" t="s">
        <v>204</v>
      </c>
      <c r="D54" s="161" t="s">
        <v>66</v>
      </c>
      <c r="E54" s="195"/>
      <c r="F54" s="198">
        <v>80</v>
      </c>
      <c r="G54" s="165"/>
      <c r="H54" s="165"/>
      <c r="I54" s="164"/>
      <c r="J54" s="165"/>
      <c r="K54" s="164"/>
      <c r="L54" s="165"/>
      <c r="M54" s="165"/>
      <c r="N54" s="232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</row>
    <row r="55" spans="1:13" s="179" customFormat="1" ht="15.75" customHeight="1">
      <c r="A55" s="161"/>
      <c r="B55" s="162"/>
      <c r="C55" s="171" t="s">
        <v>164</v>
      </c>
      <c r="D55" s="161" t="s">
        <v>134</v>
      </c>
      <c r="E55" s="161">
        <v>0.0349</v>
      </c>
      <c r="F55" s="152">
        <f>F48*E55</f>
        <v>4.34505</v>
      </c>
      <c r="G55" s="152"/>
      <c r="H55" s="152"/>
      <c r="I55" s="152"/>
      <c r="J55" s="152"/>
      <c r="K55" s="152"/>
      <c r="L55" s="152"/>
      <c r="M55" s="165"/>
    </row>
    <row r="56" spans="1:13" ht="13.5">
      <c r="A56" s="161">
        <v>10</v>
      </c>
      <c r="B56" s="162"/>
      <c r="C56" s="167" t="s">
        <v>179</v>
      </c>
      <c r="D56" s="168" t="s">
        <v>180</v>
      </c>
      <c r="E56" s="168"/>
      <c r="F56" s="177">
        <v>40</v>
      </c>
      <c r="G56" s="152"/>
      <c r="H56" s="152"/>
      <c r="I56" s="152"/>
      <c r="J56" s="202"/>
      <c r="K56" s="152"/>
      <c r="L56" s="152"/>
      <c r="M56" s="152"/>
    </row>
    <row r="57" spans="1:13" s="239" customFormat="1" ht="27">
      <c r="A57" s="233">
        <v>11</v>
      </c>
      <c r="B57" s="234" t="s">
        <v>205</v>
      </c>
      <c r="C57" s="235" t="s">
        <v>206</v>
      </c>
      <c r="D57" s="236" t="s">
        <v>70</v>
      </c>
      <c r="E57" s="236"/>
      <c r="F57" s="237">
        <v>3</v>
      </c>
      <c r="G57" s="238"/>
      <c r="H57" s="238"/>
      <c r="I57" s="238"/>
      <c r="J57" s="238"/>
      <c r="K57" s="238"/>
      <c r="L57" s="238"/>
      <c r="M57" s="238"/>
    </row>
    <row r="58" spans="1:13" s="239" customFormat="1" ht="13.5">
      <c r="A58" s="233"/>
      <c r="B58" s="234"/>
      <c r="C58" s="240" t="s">
        <v>155</v>
      </c>
      <c r="D58" s="241" t="s">
        <v>177</v>
      </c>
      <c r="E58" s="241">
        <v>1.04</v>
      </c>
      <c r="F58" s="242">
        <f>F57*E58</f>
        <v>3.12</v>
      </c>
      <c r="G58" s="238"/>
      <c r="H58" s="238"/>
      <c r="I58" s="238"/>
      <c r="J58" s="238"/>
      <c r="K58" s="238"/>
      <c r="L58" s="238"/>
      <c r="M58" s="238"/>
    </row>
    <row r="59" spans="1:13" s="239" customFormat="1" ht="13.5">
      <c r="A59" s="233"/>
      <c r="B59" s="234"/>
      <c r="C59" s="240" t="s">
        <v>173</v>
      </c>
      <c r="D59" s="233" t="s">
        <v>134</v>
      </c>
      <c r="E59" s="233">
        <v>0.09</v>
      </c>
      <c r="F59" s="242">
        <f>F57*E59</f>
        <v>0.27</v>
      </c>
      <c r="G59" s="238"/>
      <c r="H59" s="238"/>
      <c r="I59" s="238"/>
      <c r="J59" s="238"/>
      <c r="K59" s="238"/>
      <c r="L59" s="238"/>
      <c r="M59" s="238"/>
    </row>
    <row r="60" spans="1:13" s="239" customFormat="1" ht="13.5">
      <c r="A60" s="233"/>
      <c r="B60" s="234"/>
      <c r="C60" s="243" t="s">
        <v>162</v>
      </c>
      <c r="D60" s="241"/>
      <c r="E60" s="241"/>
      <c r="F60" s="242"/>
      <c r="G60" s="238"/>
      <c r="H60" s="238"/>
      <c r="I60" s="238"/>
      <c r="J60" s="238"/>
      <c r="K60" s="238"/>
      <c r="L60" s="238"/>
      <c r="M60" s="238"/>
    </row>
    <row r="61" spans="1:13" s="239" customFormat="1" ht="13.5">
      <c r="A61" s="233"/>
      <c r="B61" s="234"/>
      <c r="C61" s="240" t="s">
        <v>207</v>
      </c>
      <c r="D61" s="244" t="s">
        <v>66</v>
      </c>
      <c r="E61" s="241">
        <v>2.5</v>
      </c>
      <c r="F61" s="242">
        <f>F57*E61</f>
        <v>7.5</v>
      </c>
      <c r="G61" s="238"/>
      <c r="H61" s="238"/>
      <c r="I61" s="238"/>
      <c r="J61" s="238"/>
      <c r="K61" s="238"/>
      <c r="L61" s="238"/>
      <c r="M61" s="238"/>
    </row>
    <row r="62" spans="1:13" s="239" customFormat="1" ht="13.5">
      <c r="A62" s="233"/>
      <c r="B62" s="234"/>
      <c r="C62" s="240" t="s">
        <v>164</v>
      </c>
      <c r="D62" s="233" t="s">
        <v>134</v>
      </c>
      <c r="E62" s="241">
        <v>1.4</v>
      </c>
      <c r="F62" s="242">
        <f>F57*E62</f>
        <v>4.199999999999999</v>
      </c>
      <c r="G62" s="238"/>
      <c r="H62" s="238"/>
      <c r="I62" s="238"/>
      <c r="J62" s="238"/>
      <c r="K62" s="238"/>
      <c r="L62" s="238"/>
      <c r="M62" s="238"/>
    </row>
    <row r="63" spans="1:13" ht="27">
      <c r="A63" s="161">
        <v>12</v>
      </c>
      <c r="B63" s="245" t="s">
        <v>208</v>
      </c>
      <c r="C63" s="173" t="s">
        <v>209</v>
      </c>
      <c r="D63" s="168" t="s">
        <v>66</v>
      </c>
      <c r="E63" s="161"/>
      <c r="F63" s="178">
        <v>7.5</v>
      </c>
      <c r="G63" s="152"/>
      <c r="H63" s="152"/>
      <c r="I63" s="152"/>
      <c r="J63" s="152"/>
      <c r="K63" s="152"/>
      <c r="L63" s="152"/>
      <c r="M63" s="152"/>
    </row>
    <row r="64" spans="1:13" ht="13.5">
      <c r="A64" s="161"/>
      <c r="B64" s="162"/>
      <c r="C64" s="171" t="s">
        <v>155</v>
      </c>
      <c r="D64" s="161" t="s">
        <v>152</v>
      </c>
      <c r="E64" s="233">
        <v>0.12</v>
      </c>
      <c r="F64" s="152">
        <f>F63*E64</f>
        <v>0.8999999999999999</v>
      </c>
      <c r="G64" s="152"/>
      <c r="H64" s="152"/>
      <c r="I64" s="152"/>
      <c r="J64" s="152"/>
      <c r="K64" s="152"/>
      <c r="L64" s="152"/>
      <c r="M64" s="152"/>
    </row>
    <row r="65" spans="1:13" ht="13.5">
      <c r="A65" s="161"/>
      <c r="B65" s="246"/>
      <c r="C65" s="171" t="s">
        <v>173</v>
      </c>
      <c r="D65" s="161" t="s">
        <v>134</v>
      </c>
      <c r="E65" s="233">
        <v>0.009</v>
      </c>
      <c r="F65" s="152">
        <f>F63*E65</f>
        <v>0.06749999999999999</v>
      </c>
      <c r="G65" s="152"/>
      <c r="H65" s="152"/>
      <c r="I65" s="152"/>
      <c r="J65" s="152"/>
      <c r="K65" s="152"/>
      <c r="L65" s="152"/>
      <c r="M65" s="152"/>
    </row>
    <row r="66" spans="1:13" ht="13.5">
      <c r="A66" s="161"/>
      <c r="B66" s="162"/>
      <c r="C66" s="171" t="s">
        <v>162</v>
      </c>
      <c r="D66" s="161"/>
      <c r="E66" s="233"/>
      <c r="F66" s="152"/>
      <c r="G66" s="152"/>
      <c r="H66" s="152"/>
      <c r="I66" s="152"/>
      <c r="J66" s="152"/>
      <c r="K66" s="152"/>
      <c r="L66" s="152"/>
      <c r="M66" s="152"/>
    </row>
    <row r="67" spans="1:13" ht="27">
      <c r="A67" s="161"/>
      <c r="B67" s="162"/>
      <c r="C67" s="171" t="s">
        <v>210</v>
      </c>
      <c r="D67" s="161" t="s">
        <v>66</v>
      </c>
      <c r="E67" s="233">
        <v>1</v>
      </c>
      <c r="F67" s="165">
        <f>F63*E67</f>
        <v>7.5</v>
      </c>
      <c r="G67" s="247"/>
      <c r="H67" s="165"/>
      <c r="I67" s="165"/>
      <c r="J67" s="165"/>
      <c r="K67" s="165"/>
      <c r="L67" s="165"/>
      <c r="M67" s="165"/>
    </row>
    <row r="68" spans="1:13" ht="13.5">
      <c r="A68" s="161"/>
      <c r="B68" s="162"/>
      <c r="C68" s="171" t="s">
        <v>164</v>
      </c>
      <c r="D68" s="161" t="s">
        <v>134</v>
      </c>
      <c r="E68" s="233">
        <v>0.193</v>
      </c>
      <c r="F68" s="152">
        <f>F63*E68</f>
        <v>1.4475</v>
      </c>
      <c r="G68" s="152"/>
      <c r="H68" s="152"/>
      <c r="I68" s="152"/>
      <c r="J68" s="152"/>
      <c r="K68" s="152"/>
      <c r="L68" s="152"/>
      <c r="M68" s="152"/>
    </row>
    <row r="69" spans="1:13" ht="15" customHeight="1">
      <c r="A69" s="161"/>
      <c r="B69" s="162"/>
      <c r="C69" s="180" t="s">
        <v>165</v>
      </c>
      <c r="D69" s="168"/>
      <c r="E69" s="168"/>
      <c r="F69" s="177"/>
      <c r="G69" s="177"/>
      <c r="H69" s="203"/>
      <c r="I69" s="203"/>
      <c r="J69" s="203"/>
      <c r="K69" s="203"/>
      <c r="L69" s="203"/>
      <c r="M69" s="203"/>
    </row>
    <row r="70" spans="1:13" ht="14.25" customHeight="1">
      <c r="A70" s="161"/>
      <c r="B70" s="162"/>
      <c r="C70" s="167" t="s">
        <v>181</v>
      </c>
      <c r="D70" s="189">
        <v>0.75</v>
      </c>
      <c r="E70" s="189"/>
      <c r="F70" s="177"/>
      <c r="G70" s="177"/>
      <c r="H70" s="203"/>
      <c r="I70" s="203"/>
      <c r="J70" s="203"/>
      <c r="K70" s="203"/>
      <c r="L70" s="203"/>
      <c r="M70" s="203"/>
    </row>
    <row r="71" spans="1:13" ht="14.25" customHeight="1">
      <c r="A71" s="161"/>
      <c r="B71" s="162"/>
      <c r="C71" s="180" t="s">
        <v>165</v>
      </c>
      <c r="D71" s="185"/>
      <c r="E71" s="168"/>
      <c r="F71" s="177"/>
      <c r="G71" s="177"/>
      <c r="H71" s="203"/>
      <c r="I71" s="203"/>
      <c r="J71" s="203"/>
      <c r="K71" s="203"/>
      <c r="L71" s="203"/>
      <c r="M71" s="203"/>
    </row>
    <row r="72" spans="1:13" ht="15" customHeight="1">
      <c r="A72" s="161"/>
      <c r="B72" s="162"/>
      <c r="C72" s="167" t="s">
        <v>182</v>
      </c>
      <c r="D72" s="189">
        <v>0.08</v>
      </c>
      <c r="E72" s="189"/>
      <c r="F72" s="177"/>
      <c r="G72" s="177"/>
      <c r="H72" s="203"/>
      <c r="I72" s="203"/>
      <c r="J72" s="203"/>
      <c r="K72" s="203"/>
      <c r="L72" s="203"/>
      <c r="M72" s="203"/>
    </row>
    <row r="73" spans="1:15" ht="15" customHeight="1">
      <c r="A73" s="161"/>
      <c r="B73" s="162"/>
      <c r="C73" s="180" t="s">
        <v>93</v>
      </c>
      <c r="D73" s="168"/>
      <c r="E73" s="168"/>
      <c r="F73" s="177"/>
      <c r="G73" s="177"/>
      <c r="H73" s="190"/>
      <c r="I73" s="190"/>
      <c r="J73" s="190"/>
      <c r="K73" s="190"/>
      <c r="L73" s="190"/>
      <c r="M73" s="190"/>
      <c r="O73" s="191"/>
    </row>
    <row r="74" spans="1:15" ht="15" customHeight="1">
      <c r="A74" s="161"/>
      <c r="B74" s="162"/>
      <c r="C74" s="173" t="s">
        <v>168</v>
      </c>
      <c r="D74" s="189">
        <v>0.05</v>
      </c>
      <c r="E74" s="168"/>
      <c r="F74" s="177"/>
      <c r="G74" s="177"/>
      <c r="H74" s="190"/>
      <c r="I74" s="190"/>
      <c r="J74" s="190"/>
      <c r="K74" s="190"/>
      <c r="L74" s="190"/>
      <c r="M74" s="190"/>
      <c r="O74" s="191"/>
    </row>
    <row r="75" spans="1:15" ht="15" customHeight="1">
      <c r="A75" s="161"/>
      <c r="B75" s="162"/>
      <c r="C75" s="180" t="s">
        <v>183</v>
      </c>
      <c r="D75" s="168"/>
      <c r="E75" s="168"/>
      <c r="F75" s="177"/>
      <c r="G75" s="177"/>
      <c r="H75" s="190"/>
      <c r="I75" s="190"/>
      <c r="J75" s="190"/>
      <c r="K75" s="190"/>
      <c r="L75" s="190"/>
      <c r="M75" s="190"/>
      <c r="O75" s="191"/>
    </row>
    <row r="76" spans="1:13" ht="17.25" customHeight="1">
      <c r="A76" s="161"/>
      <c r="B76" s="182"/>
      <c r="C76" s="180" t="s">
        <v>184</v>
      </c>
      <c r="D76" s="168"/>
      <c r="E76" s="204"/>
      <c r="F76" s="177"/>
      <c r="G76" s="177"/>
      <c r="H76" s="190"/>
      <c r="I76" s="190"/>
      <c r="J76" s="190"/>
      <c r="K76" s="190"/>
      <c r="L76" s="190"/>
      <c r="M76" s="304"/>
    </row>
    <row r="77" spans="1:13" ht="14.25" customHeight="1">
      <c r="A77" s="161"/>
      <c r="B77" s="182"/>
      <c r="C77" s="173" t="s">
        <v>185</v>
      </c>
      <c r="D77" s="168"/>
      <c r="E77" s="204"/>
      <c r="F77" s="177"/>
      <c r="G77" s="177"/>
      <c r="H77" s="190"/>
      <c r="I77" s="190"/>
      <c r="J77" s="190"/>
      <c r="K77" s="190"/>
      <c r="L77" s="190"/>
      <c r="M77" s="190"/>
    </row>
    <row r="78" spans="1:14" ht="15">
      <c r="A78" s="205"/>
      <c r="B78" s="206"/>
      <c r="C78" s="207" t="s">
        <v>186</v>
      </c>
      <c r="D78" s="208"/>
      <c r="E78" s="184"/>
      <c r="F78" s="208"/>
      <c r="G78" s="209"/>
      <c r="H78" s="209"/>
      <c r="I78" s="209"/>
      <c r="J78" s="209"/>
      <c r="K78" s="209"/>
      <c r="L78" s="209"/>
      <c r="M78" s="210"/>
      <c r="N78" s="211"/>
    </row>
    <row r="79" spans="1:14" ht="15">
      <c r="A79" s="212"/>
      <c r="B79" s="213"/>
      <c r="C79" s="214"/>
      <c r="D79" s="215"/>
      <c r="E79" s="216"/>
      <c r="F79" s="215"/>
      <c r="G79" s="217"/>
      <c r="H79" s="217"/>
      <c r="I79" s="217"/>
      <c r="J79" s="217"/>
      <c r="K79" s="217"/>
      <c r="L79" s="217"/>
      <c r="M79" s="218"/>
      <c r="N79" s="211"/>
    </row>
    <row r="80" ht="13.5">
      <c r="A80" s="146"/>
    </row>
    <row r="81" ht="13.5">
      <c r="A81" s="146"/>
    </row>
    <row r="82" ht="13.5">
      <c r="A82" s="146"/>
    </row>
    <row r="83" ht="13.5">
      <c r="A83" s="146"/>
    </row>
    <row r="84" ht="13.5">
      <c r="A84" s="146"/>
    </row>
    <row r="85" ht="13.5">
      <c r="A85" s="146"/>
    </row>
    <row r="86" ht="13.5">
      <c r="A86" s="146"/>
    </row>
    <row r="87" ht="13.5">
      <c r="A87" s="146"/>
    </row>
    <row r="88" ht="13.5">
      <c r="A88" s="146"/>
    </row>
    <row r="89" ht="13.5">
      <c r="A89" s="146"/>
    </row>
    <row r="90" ht="13.5">
      <c r="A90" s="146"/>
    </row>
    <row r="91" ht="13.5">
      <c r="A91" s="146"/>
    </row>
    <row r="92" ht="13.5">
      <c r="A92" s="146"/>
    </row>
    <row r="93" ht="13.5">
      <c r="A93" s="146"/>
    </row>
    <row r="94" ht="13.5">
      <c r="A94" s="146"/>
    </row>
    <row r="95" ht="13.5">
      <c r="A95" s="146"/>
    </row>
    <row r="96" ht="13.5">
      <c r="A96" s="146"/>
    </row>
    <row r="97" ht="13.5">
      <c r="A97" s="146"/>
    </row>
    <row r="98" ht="13.5">
      <c r="A98" s="146"/>
    </row>
    <row r="99" ht="13.5">
      <c r="A99" s="146"/>
    </row>
    <row r="100" ht="13.5">
      <c r="A100" s="146"/>
    </row>
    <row r="101" ht="13.5">
      <c r="A101" s="146"/>
    </row>
    <row r="102" ht="13.5">
      <c r="A102" s="146"/>
    </row>
    <row r="103" ht="13.5">
      <c r="A103" s="146"/>
    </row>
    <row r="104" ht="13.5">
      <c r="A104" s="146"/>
    </row>
    <row r="105" ht="13.5">
      <c r="A105" s="146"/>
    </row>
    <row r="106" ht="13.5">
      <c r="A106" s="146"/>
    </row>
    <row r="107" ht="13.5">
      <c r="A107" s="146"/>
    </row>
    <row r="108" ht="13.5">
      <c r="A108" s="146"/>
    </row>
    <row r="109" ht="13.5">
      <c r="A109" s="146"/>
    </row>
    <row r="110" ht="13.5">
      <c r="A110" s="146"/>
    </row>
    <row r="111" ht="13.5">
      <c r="A111" s="146"/>
    </row>
    <row r="112" ht="13.5">
      <c r="A112" s="146"/>
    </row>
    <row r="113" ht="13.5">
      <c r="A113" s="146"/>
    </row>
    <row r="114" ht="13.5">
      <c r="A114" s="146"/>
    </row>
    <row r="115" ht="13.5">
      <c r="A115" s="146"/>
    </row>
    <row r="116" ht="13.5">
      <c r="A116" s="146"/>
    </row>
    <row r="117" ht="13.5">
      <c r="A117" s="146"/>
    </row>
    <row r="118" ht="13.5">
      <c r="A118" s="146"/>
    </row>
    <row r="119" ht="13.5">
      <c r="A119" s="146"/>
    </row>
    <row r="120" ht="13.5">
      <c r="A120" s="146"/>
    </row>
    <row r="121" ht="13.5">
      <c r="A121" s="146"/>
    </row>
    <row r="122" ht="13.5">
      <c r="A122" s="146"/>
    </row>
    <row r="123" ht="13.5">
      <c r="A123" s="146"/>
    </row>
    <row r="124" ht="13.5">
      <c r="A124" s="146"/>
    </row>
    <row r="125" ht="13.5">
      <c r="A125" s="146"/>
    </row>
    <row r="126" ht="13.5">
      <c r="A126" s="146"/>
    </row>
    <row r="127" ht="13.5">
      <c r="A127" s="146"/>
    </row>
    <row r="128" ht="13.5">
      <c r="A128" s="146"/>
    </row>
    <row r="129" ht="13.5">
      <c r="A129" s="146"/>
    </row>
    <row r="130" ht="13.5">
      <c r="A130" s="146"/>
    </row>
    <row r="131" ht="13.5">
      <c r="A131" s="146"/>
    </row>
    <row r="132" ht="13.5">
      <c r="A132" s="146"/>
    </row>
    <row r="133" ht="13.5">
      <c r="A133" s="146"/>
    </row>
    <row r="134" ht="13.5">
      <c r="A134" s="146"/>
    </row>
    <row r="135" ht="13.5">
      <c r="A135" s="146"/>
    </row>
    <row r="136" ht="13.5">
      <c r="A136" s="146"/>
    </row>
    <row r="137" ht="13.5">
      <c r="A137" s="146"/>
    </row>
    <row r="138" ht="13.5">
      <c r="A138" s="146"/>
    </row>
    <row r="139" ht="13.5">
      <c r="A139" s="146"/>
    </row>
    <row r="140" ht="13.5">
      <c r="A140" s="146"/>
    </row>
    <row r="141" ht="13.5">
      <c r="A141" s="146"/>
    </row>
    <row r="142" ht="13.5">
      <c r="A142" s="146"/>
    </row>
    <row r="143" ht="13.5">
      <c r="A143" s="146"/>
    </row>
    <row r="144" ht="13.5">
      <c r="A144" s="146"/>
    </row>
    <row r="145" ht="13.5">
      <c r="A145" s="146"/>
    </row>
    <row r="146" ht="13.5">
      <c r="A146" s="146"/>
    </row>
  </sheetData>
  <sheetProtection/>
  <mergeCells count="17">
    <mergeCell ref="M6:M7"/>
    <mergeCell ref="A6:A7"/>
    <mergeCell ref="B6:B7"/>
    <mergeCell ref="C6:C7"/>
    <mergeCell ref="D6:D7"/>
    <mergeCell ref="E6:F6"/>
    <mergeCell ref="G6:H6"/>
    <mergeCell ref="I6:J6"/>
    <mergeCell ref="K6:L6"/>
    <mergeCell ref="A1:M1"/>
    <mergeCell ref="A2:M2"/>
    <mergeCell ref="A3:M3"/>
    <mergeCell ref="F4:I4"/>
    <mergeCell ref="J4:K4"/>
    <mergeCell ref="B5:C5"/>
    <mergeCell ref="G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2021-06-01T10:14:40Z</dcterms:modified>
  <cp:category/>
  <cp:version/>
  <cp:contentType/>
  <cp:contentStatus/>
</cp:coreProperties>
</file>